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top ranks" sheetId="2" r:id="rId5"/>
    <sheet state="visible" name="matchups" sheetId="3" r:id="rId6"/>
    <sheet state="visible" name="winlose rates" sheetId="4" r:id="rId7"/>
    <sheet state="visible" name="raw data" sheetId="5" r:id="rId8"/>
  </sheets>
  <definedNames/>
  <calcPr/>
</workbook>
</file>

<file path=xl/sharedStrings.xml><?xml version="1.0" encoding="utf-8"?>
<sst xmlns="http://schemas.openxmlformats.org/spreadsheetml/2006/main" count="515" uniqueCount="95">
  <si>
    <t>Win Rate Against Other Sprite</t>
  </si>
  <si>
    <t>Overall Win Rate</t>
  </si>
  <si>
    <t>Ranking</t>
  </si>
  <si>
    <t>Sprite 1</t>
  </si>
  <si>
    <t>piranha plant</t>
  </si>
  <si>
    <t>Sprite 2</t>
  </si>
  <si>
    <t>pow block</t>
  </si>
  <si>
    <t>Sprite</t>
  </si>
  <si>
    <t>Win Rate</t>
  </si>
  <si>
    <t>Lose Rate</t>
  </si>
  <si>
    <t>Wins</t>
  </si>
  <si>
    <t>Losses</t>
  </si>
  <si>
    <t>Rank</t>
  </si>
  <si>
    <t>lava bubble</t>
  </si>
  <si>
    <t>p-block</t>
  </si>
  <si>
    <t>muncher</t>
  </si>
  <si>
    <t>snake block</t>
  </si>
  <si>
    <t>? block</t>
  </si>
  <si>
    <t>arrow sign</t>
  </si>
  <si>
    <t>boom boom</t>
  </si>
  <si>
    <t>ice block</t>
  </si>
  <si>
    <t>on/off switch</t>
  </si>
  <si>
    <t>one-way gate</t>
  </si>
  <si>
    <t>grinder (saw)</t>
  </si>
  <si>
    <t>large coin</t>
  </si>
  <si>
    <t>super mushroom</t>
  </si>
  <si>
    <t>key</t>
  </si>
  <si>
    <t>note block</t>
  </si>
  <si>
    <t>regular door</t>
  </si>
  <si>
    <t>bill blaster</t>
  </si>
  <si>
    <t>banzai bill</t>
  </si>
  <si>
    <t>pink coin</t>
  </si>
  <si>
    <t>thwomp</t>
  </si>
  <si>
    <t>hidden block</t>
  </si>
  <si>
    <t>donut block</t>
  </si>
  <si>
    <t>vine</t>
  </si>
  <si>
    <t>conveyor belt</t>
  </si>
  <si>
    <t>fire flower</t>
  </si>
  <si>
    <t>key door</t>
  </si>
  <si>
    <t>skull platform</t>
  </si>
  <si>
    <t>buzzy beetle</t>
  </si>
  <si>
    <t>dry bones</t>
  </si>
  <si>
    <t>p-switch</t>
  </si>
  <si>
    <t>skewer</t>
  </si>
  <si>
    <t>goomba/galoomba</t>
  </si>
  <si>
    <t>spiny</t>
  </si>
  <si>
    <t>1-up mushroom</t>
  </si>
  <si>
    <t>boo/boo ring</t>
  </si>
  <si>
    <t>bridge</t>
  </si>
  <si>
    <t>cloud block</t>
  </si>
  <si>
    <t>rocky wrench</t>
  </si>
  <si>
    <t>spike/snow ball</t>
  </si>
  <si>
    <t>trampoline</t>
  </si>
  <si>
    <t>big mush/cat/flying p-up</t>
  </si>
  <si>
    <t>icicle</t>
  </si>
  <si>
    <t>monty mole</t>
  </si>
  <si>
    <t>goombud/goombrat</t>
  </si>
  <si>
    <t>mechakoopa</t>
  </si>
  <si>
    <t>twister</t>
  </si>
  <si>
    <t>koopaling</t>
  </si>
  <si>
    <t>cheep cheep</t>
  </si>
  <si>
    <t>bob-omb</t>
  </si>
  <si>
    <t>checkpoint flag</t>
  </si>
  <si>
    <t>fire bar</t>
  </si>
  <si>
    <t>flying power-up</t>
  </si>
  <si>
    <t>super star</t>
  </si>
  <si>
    <t>cannon</t>
  </si>
  <si>
    <t>bumper</t>
  </si>
  <si>
    <t>update 2 power-up</t>
  </si>
  <si>
    <t>blooper</t>
  </si>
  <si>
    <t>fish bone</t>
  </si>
  <si>
    <t>hammer/sledge/fire bro</t>
  </si>
  <si>
    <t>spike (green enemy)</t>
  </si>
  <si>
    <t>clown car</t>
  </si>
  <si>
    <t>magikoopa</t>
  </si>
  <si>
    <t>p-door</t>
  </si>
  <si>
    <t>pokey</t>
  </si>
  <si>
    <t>sun/moon</t>
  </si>
  <si>
    <t>bowser</t>
  </si>
  <si>
    <t>burner</t>
  </si>
  <si>
    <t>shellmet</t>
  </si>
  <si>
    <t>chain chomp</t>
  </si>
  <si>
    <t>seesaw</t>
  </si>
  <si>
    <t>spike top</t>
  </si>
  <si>
    <t>bowser jr</t>
  </si>
  <si>
    <t>lakitu</t>
  </si>
  <si>
    <t>koopa troopa</t>
  </si>
  <si>
    <t>wiggler</t>
  </si>
  <si>
    <t>yoshi/boot/car</t>
  </si>
  <si>
    <t>Win Count</t>
  </si>
  <si>
    <t>Lose Count</t>
  </si>
  <si>
    <t>Win/Lose</t>
  </si>
  <si>
    <t>Lose/Win</t>
  </si>
  <si>
    <t>Win</t>
  </si>
  <si>
    <t>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</si>
</sst>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9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4" max="4" width="15.13"/>
    <col customWidth="1" min="5" max="5" width="13.88"/>
  </cols>
  <sheetData>
    <row r="1">
      <c r="C1" s="1" t="s">
        <v>0</v>
      </c>
      <c r="D1" s="2" t="s">
        <v>1</v>
      </c>
      <c r="E1" s="2" t="s">
        <v>2</v>
      </c>
    </row>
    <row r="2">
      <c r="A2" s="3" t="s">
        <v>3</v>
      </c>
      <c r="B2" s="4" t="s">
        <v>4</v>
      </c>
      <c r="C2" s="5">
        <f t="array" ref="C2">INDEX(matchups!$B$2:$CA$79,MATCH(B2,matchups!$A$2:$A$79,0),MATCH(B3,matchups!$B$1:$CA$1,0))</f>
        <v>0</v>
      </c>
      <c r="D2" s="5">
        <f>VLOOKUP(B2,'winlose rates'!A:B,2,0)</f>
        <v>0.5</v>
      </c>
      <c r="E2" s="6" t="str">
        <f>CONCATENATE(VLOOKUP(B2,'top ranks'!A:F,6,0)," out of ",COUNTA('top ranks'!A:A)-1)</f>
        <v>38 out of 76</v>
      </c>
    </row>
    <row r="3">
      <c r="A3" s="3" t="s">
        <v>5</v>
      </c>
      <c r="B3" s="4" t="s">
        <v>6</v>
      </c>
      <c r="C3" s="5">
        <f t="array" ref="C3">INDEX(matchups!$B$2:$CA$79,MATCH(B3,matchups!$A$2:$A$79,0),MATCH(B2,matchups!$B$1:$CA$1,0))</f>
        <v>0</v>
      </c>
      <c r="D3" s="5">
        <f>VLOOKUP(B3,'winlose rates'!A:B,2,0)</f>
        <v>0.7777777778</v>
      </c>
      <c r="E3" s="6" t="str">
        <f>CONCATENATE(VLOOKUP(B3,'top ranks'!A:F,6,0)," out of ",COUNTA('top ranks'!A:A)-1)</f>
        <v>15 out of 76</v>
      </c>
    </row>
  </sheetData>
  <conditionalFormatting sqref="C2:C3">
    <cfRule type="colorScale" priority="1">
      <colorScale>
        <cfvo type="percent" val="0"/>
        <cfvo type="percent" val="50"/>
        <cfvo type="percent" val="100"/>
        <color rgb="FFE67C73"/>
        <color rgb="FFFFE599"/>
        <color rgb="FF57BB8A"/>
      </colorScale>
    </cfRule>
  </conditionalFormatting>
  <conditionalFormatting sqref="D2:D3">
    <cfRule type="colorScale" priority="2">
      <colorScale>
        <cfvo type="percent" val="0"/>
        <cfvo type="percentile" val="50"/>
        <cfvo type="percent" val="100"/>
        <color rgb="FFE67C73"/>
        <color rgb="FFFFE599"/>
        <color rgb="FF57BB8A"/>
      </colorScale>
    </cfRule>
  </conditionalFormatting>
  <dataValidations>
    <dataValidation type="list" allowBlank="1" showErrorMessage="1" sqref="B2:B3">
      <formula1>'winlose rates'!$A$2:$A$79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>
      <c r="A2" s="6" t="str">
        <f t="array" ref="A2:E77">SORT('winlose rates'!A2:E77,2,0,4,0,5,1)</f>
        <v>koopa troopa</v>
      </c>
      <c r="B2" s="5">
        <v>1.0</v>
      </c>
      <c r="C2" s="8">
        <v>0.0</v>
      </c>
      <c r="D2" s="9">
        <v>3.0</v>
      </c>
      <c r="E2" s="9">
        <v>0.0</v>
      </c>
      <c r="F2" s="9">
        <v>1.0</v>
      </c>
    </row>
    <row r="3">
      <c r="A3" s="6" t="s">
        <v>13</v>
      </c>
      <c r="B3" s="5">
        <v>1.0</v>
      </c>
      <c r="C3" s="5">
        <v>0.0</v>
      </c>
      <c r="D3" s="6">
        <v>3.0</v>
      </c>
      <c r="E3" s="6">
        <v>0.0</v>
      </c>
      <c r="F3" s="6">
        <f t="shared" ref="F3:F77" si="1">F2+1</f>
        <v>2</v>
      </c>
    </row>
    <row r="4">
      <c r="A4" s="6" t="s">
        <v>14</v>
      </c>
      <c r="B4" s="5">
        <v>1.0</v>
      </c>
      <c r="C4" s="5">
        <v>0.0</v>
      </c>
      <c r="D4" s="6">
        <v>3.0</v>
      </c>
      <c r="E4" s="6">
        <v>0.0</v>
      </c>
      <c r="F4" s="6">
        <f t="shared" si="1"/>
        <v>3</v>
      </c>
    </row>
    <row r="5">
      <c r="A5" s="6" t="s">
        <v>15</v>
      </c>
      <c r="B5" s="5">
        <v>1.0</v>
      </c>
      <c r="C5" s="5">
        <v>0.0</v>
      </c>
      <c r="D5" s="6">
        <v>2.0</v>
      </c>
      <c r="E5" s="6">
        <v>0.0</v>
      </c>
      <c r="F5" s="6">
        <f t="shared" si="1"/>
        <v>4</v>
      </c>
    </row>
    <row r="6">
      <c r="A6" s="6" t="s">
        <v>16</v>
      </c>
      <c r="B6" s="5">
        <v>1.0</v>
      </c>
      <c r="C6" s="5">
        <v>0.0</v>
      </c>
      <c r="D6" s="6">
        <v>2.0</v>
      </c>
      <c r="E6" s="6">
        <v>0.0</v>
      </c>
      <c r="F6" s="6">
        <f t="shared" si="1"/>
        <v>5</v>
      </c>
    </row>
    <row r="7">
      <c r="A7" s="6" t="s">
        <v>17</v>
      </c>
      <c r="B7" s="5">
        <v>1.0</v>
      </c>
      <c r="C7" s="5">
        <v>0.0</v>
      </c>
      <c r="D7" s="6">
        <v>1.0</v>
      </c>
      <c r="E7" s="6">
        <v>0.0</v>
      </c>
      <c r="F7" s="6">
        <f t="shared" si="1"/>
        <v>6</v>
      </c>
    </row>
    <row r="8">
      <c r="A8" s="6" t="s">
        <v>18</v>
      </c>
      <c r="B8" s="5">
        <v>1.0</v>
      </c>
      <c r="C8" s="5">
        <v>0.0</v>
      </c>
      <c r="D8" s="6">
        <v>1.0</v>
      </c>
      <c r="E8" s="6">
        <v>0.0</v>
      </c>
      <c r="F8" s="6">
        <f t="shared" si="1"/>
        <v>7</v>
      </c>
    </row>
    <row r="9">
      <c r="A9" s="6" t="s">
        <v>19</v>
      </c>
      <c r="B9" s="5">
        <v>1.0</v>
      </c>
      <c r="C9" s="5">
        <v>0.0</v>
      </c>
      <c r="D9" s="6">
        <v>1.0</v>
      </c>
      <c r="E9" s="6">
        <v>0.0</v>
      </c>
      <c r="F9" s="6">
        <f t="shared" si="1"/>
        <v>8</v>
      </c>
    </row>
    <row r="10">
      <c r="A10" s="6" t="s">
        <v>20</v>
      </c>
      <c r="B10" s="5">
        <v>1.0</v>
      </c>
      <c r="C10" s="5">
        <v>0.0</v>
      </c>
      <c r="D10" s="6">
        <v>1.0</v>
      </c>
      <c r="E10" s="6">
        <v>0.0</v>
      </c>
      <c r="F10" s="6">
        <f t="shared" si="1"/>
        <v>9</v>
      </c>
    </row>
    <row r="11">
      <c r="A11" s="6" t="s">
        <v>21</v>
      </c>
      <c r="B11" s="5">
        <v>1.0</v>
      </c>
      <c r="C11" s="5">
        <v>0.0</v>
      </c>
      <c r="D11" s="6">
        <v>1.0</v>
      </c>
      <c r="E11" s="6">
        <v>0.0</v>
      </c>
      <c r="F11" s="6">
        <f t="shared" si="1"/>
        <v>10</v>
      </c>
    </row>
    <row r="12">
      <c r="A12" s="6" t="s">
        <v>22</v>
      </c>
      <c r="B12" s="5">
        <v>1.0</v>
      </c>
      <c r="C12" s="5">
        <v>0.0</v>
      </c>
      <c r="D12" s="6">
        <v>1.0</v>
      </c>
      <c r="E12" s="6">
        <v>0.0</v>
      </c>
      <c r="F12" s="6">
        <f t="shared" si="1"/>
        <v>11</v>
      </c>
    </row>
    <row r="13">
      <c r="A13" s="6" t="s">
        <v>23</v>
      </c>
      <c r="B13" s="5">
        <v>0.8</v>
      </c>
      <c r="C13" s="5">
        <v>0.2</v>
      </c>
      <c r="D13" s="6">
        <v>4.0</v>
      </c>
      <c r="E13" s="6">
        <v>1.0</v>
      </c>
      <c r="F13" s="6">
        <f t="shared" si="1"/>
        <v>12</v>
      </c>
    </row>
    <row r="14">
      <c r="A14" s="6" t="s">
        <v>24</v>
      </c>
      <c r="B14" s="5">
        <v>0.8</v>
      </c>
      <c r="C14" s="5">
        <v>0.2</v>
      </c>
      <c r="D14" s="6">
        <v>4.0</v>
      </c>
      <c r="E14" s="6">
        <v>1.0</v>
      </c>
      <c r="F14" s="6">
        <f t="shared" si="1"/>
        <v>13</v>
      </c>
    </row>
    <row r="15">
      <c r="A15" s="6" t="s">
        <v>25</v>
      </c>
      <c r="B15" s="5">
        <v>0.8</v>
      </c>
      <c r="C15" s="5">
        <v>0.2</v>
      </c>
      <c r="D15" s="6">
        <v>4.0</v>
      </c>
      <c r="E15" s="6">
        <v>1.0</v>
      </c>
      <c r="F15" s="6">
        <f t="shared" si="1"/>
        <v>14</v>
      </c>
    </row>
    <row r="16">
      <c r="A16" s="6" t="s">
        <v>6</v>
      </c>
      <c r="B16" s="5">
        <v>0.7777777777777778</v>
      </c>
      <c r="C16" s="5">
        <v>0.2222222222222222</v>
      </c>
      <c r="D16" s="6">
        <v>7.0</v>
      </c>
      <c r="E16" s="6">
        <v>2.0</v>
      </c>
      <c r="F16" s="6">
        <f t="shared" si="1"/>
        <v>15</v>
      </c>
    </row>
    <row r="17">
      <c r="A17" s="6" t="s">
        <v>26</v>
      </c>
      <c r="B17" s="5">
        <v>0.75</v>
      </c>
      <c r="C17" s="5">
        <v>0.25</v>
      </c>
      <c r="D17" s="6">
        <v>3.0</v>
      </c>
      <c r="E17" s="6">
        <v>1.0</v>
      </c>
      <c r="F17" s="6">
        <f t="shared" si="1"/>
        <v>16</v>
      </c>
    </row>
    <row r="18">
      <c r="A18" s="6" t="s">
        <v>27</v>
      </c>
      <c r="B18" s="5">
        <v>0.75</v>
      </c>
      <c r="C18" s="5">
        <v>0.25</v>
      </c>
      <c r="D18" s="6">
        <v>3.0</v>
      </c>
      <c r="E18" s="6">
        <v>1.0</v>
      </c>
      <c r="F18" s="6">
        <f t="shared" si="1"/>
        <v>17</v>
      </c>
    </row>
    <row r="19">
      <c r="A19" s="6" t="s">
        <v>28</v>
      </c>
      <c r="B19" s="5">
        <v>0.75</v>
      </c>
      <c r="C19" s="5">
        <v>0.25</v>
      </c>
      <c r="D19" s="6">
        <v>3.0</v>
      </c>
      <c r="E19" s="6">
        <v>1.0</v>
      </c>
      <c r="F19" s="6">
        <f t="shared" si="1"/>
        <v>18</v>
      </c>
    </row>
    <row r="20">
      <c r="A20" s="6" t="s">
        <v>29</v>
      </c>
      <c r="B20" s="5">
        <v>0.7272727272727273</v>
      </c>
      <c r="C20" s="5">
        <v>0.2727272727272727</v>
      </c>
      <c r="D20" s="6">
        <v>8.0</v>
      </c>
      <c r="E20" s="6">
        <v>3.0</v>
      </c>
      <c r="F20" s="6">
        <f t="shared" si="1"/>
        <v>19</v>
      </c>
    </row>
    <row r="21">
      <c r="A21" s="6" t="s">
        <v>30</v>
      </c>
      <c r="B21" s="5">
        <v>0.7142857142857143</v>
      </c>
      <c r="C21" s="5">
        <v>0.2857142857142857</v>
      </c>
      <c r="D21" s="6">
        <v>5.0</v>
      </c>
      <c r="E21" s="6">
        <v>2.0</v>
      </c>
      <c r="F21" s="6">
        <f t="shared" si="1"/>
        <v>20</v>
      </c>
    </row>
    <row r="22">
      <c r="A22" s="6" t="s">
        <v>31</v>
      </c>
      <c r="B22" s="5">
        <v>0.7142857142857143</v>
      </c>
      <c r="C22" s="5">
        <v>0.2857142857142857</v>
      </c>
      <c r="D22" s="6">
        <v>5.0</v>
      </c>
      <c r="E22" s="6">
        <v>2.0</v>
      </c>
      <c r="F22" s="6">
        <f t="shared" si="1"/>
        <v>21</v>
      </c>
    </row>
    <row r="23">
      <c r="A23" s="6" t="s">
        <v>32</v>
      </c>
      <c r="B23" s="5">
        <v>0.7142857142857143</v>
      </c>
      <c r="C23" s="5">
        <v>0.2857142857142857</v>
      </c>
      <c r="D23" s="6">
        <v>5.0</v>
      </c>
      <c r="E23" s="6">
        <v>2.0</v>
      </c>
      <c r="F23" s="6">
        <f t="shared" si="1"/>
        <v>22</v>
      </c>
    </row>
    <row r="24">
      <c r="A24" s="6" t="s">
        <v>33</v>
      </c>
      <c r="B24" s="5">
        <v>0.6666666666666666</v>
      </c>
      <c r="C24" s="5">
        <v>0.3333333333333333</v>
      </c>
      <c r="D24" s="6">
        <v>6.0</v>
      </c>
      <c r="E24" s="6">
        <v>3.0</v>
      </c>
      <c r="F24" s="6">
        <f t="shared" si="1"/>
        <v>23</v>
      </c>
    </row>
    <row r="25">
      <c r="A25" s="6" t="s">
        <v>34</v>
      </c>
      <c r="B25" s="5">
        <v>0.6666666666666666</v>
      </c>
      <c r="C25" s="5">
        <v>0.3333333333333333</v>
      </c>
      <c r="D25" s="6">
        <v>4.0</v>
      </c>
      <c r="E25" s="6">
        <v>2.0</v>
      </c>
      <c r="F25" s="6">
        <f t="shared" si="1"/>
        <v>24</v>
      </c>
    </row>
    <row r="26">
      <c r="A26" s="6" t="s">
        <v>35</v>
      </c>
      <c r="B26" s="5">
        <v>0.6666666666666666</v>
      </c>
      <c r="C26" s="5">
        <v>0.3333333333333333</v>
      </c>
      <c r="D26" s="6">
        <v>4.0</v>
      </c>
      <c r="E26" s="6">
        <v>2.0</v>
      </c>
      <c r="F26" s="6">
        <f t="shared" si="1"/>
        <v>25</v>
      </c>
    </row>
    <row r="27">
      <c r="A27" s="6" t="s">
        <v>36</v>
      </c>
      <c r="B27" s="5">
        <v>0.6666666666666666</v>
      </c>
      <c r="C27" s="5">
        <v>0.3333333333333333</v>
      </c>
      <c r="D27" s="6">
        <v>2.0</v>
      </c>
      <c r="E27" s="6">
        <v>1.0</v>
      </c>
      <c r="F27" s="6">
        <f t="shared" si="1"/>
        <v>26</v>
      </c>
    </row>
    <row r="28">
      <c r="A28" s="6" t="s">
        <v>37</v>
      </c>
      <c r="B28" s="5">
        <v>0.6666666666666666</v>
      </c>
      <c r="C28" s="5">
        <v>0.3333333333333333</v>
      </c>
      <c r="D28" s="6">
        <v>2.0</v>
      </c>
      <c r="E28" s="6">
        <v>1.0</v>
      </c>
      <c r="F28" s="6">
        <f t="shared" si="1"/>
        <v>27</v>
      </c>
    </row>
    <row r="29">
      <c r="A29" s="6" t="s">
        <v>38</v>
      </c>
      <c r="B29" s="5">
        <v>0.6666666666666666</v>
      </c>
      <c r="C29" s="5">
        <v>0.3333333333333333</v>
      </c>
      <c r="D29" s="6">
        <v>2.0</v>
      </c>
      <c r="E29" s="6">
        <v>1.0</v>
      </c>
      <c r="F29" s="6">
        <f t="shared" si="1"/>
        <v>28</v>
      </c>
    </row>
    <row r="30">
      <c r="A30" s="6" t="s">
        <v>39</v>
      </c>
      <c r="B30" s="5">
        <v>0.6666666666666666</v>
      </c>
      <c r="C30" s="5">
        <v>0.3333333333333333</v>
      </c>
      <c r="D30" s="6">
        <v>2.0</v>
      </c>
      <c r="E30" s="6">
        <v>1.0</v>
      </c>
      <c r="F30" s="6">
        <f t="shared" si="1"/>
        <v>29</v>
      </c>
    </row>
    <row r="31">
      <c r="A31" s="6" t="s">
        <v>40</v>
      </c>
      <c r="B31" s="5">
        <v>0.6363636363636364</v>
      </c>
      <c r="C31" s="5">
        <v>0.36363636363636365</v>
      </c>
      <c r="D31" s="6">
        <v>7.0</v>
      </c>
      <c r="E31" s="6">
        <v>4.0</v>
      </c>
      <c r="F31" s="6">
        <f t="shared" si="1"/>
        <v>30</v>
      </c>
    </row>
    <row r="32">
      <c r="A32" s="6" t="s">
        <v>41</v>
      </c>
      <c r="B32" s="5">
        <v>0.6</v>
      </c>
      <c r="C32" s="5">
        <v>0.4</v>
      </c>
      <c r="D32" s="6">
        <v>3.0</v>
      </c>
      <c r="E32" s="6">
        <v>2.0</v>
      </c>
      <c r="F32" s="6">
        <f t="shared" si="1"/>
        <v>31</v>
      </c>
    </row>
    <row r="33">
      <c r="A33" s="6" t="s">
        <v>42</v>
      </c>
      <c r="B33" s="5">
        <v>0.6</v>
      </c>
      <c r="C33" s="5">
        <v>0.4</v>
      </c>
      <c r="D33" s="6">
        <v>3.0</v>
      </c>
      <c r="E33" s="6">
        <v>2.0</v>
      </c>
      <c r="F33" s="6">
        <f t="shared" si="1"/>
        <v>32</v>
      </c>
    </row>
    <row r="34">
      <c r="A34" s="6" t="s">
        <v>43</v>
      </c>
      <c r="B34" s="5">
        <v>0.6</v>
      </c>
      <c r="C34" s="5">
        <v>0.4</v>
      </c>
      <c r="D34" s="6">
        <v>3.0</v>
      </c>
      <c r="E34" s="6">
        <v>2.0</v>
      </c>
      <c r="F34" s="6">
        <f t="shared" si="1"/>
        <v>33</v>
      </c>
    </row>
    <row r="35">
      <c r="A35" s="6" t="s">
        <v>44</v>
      </c>
      <c r="B35" s="5">
        <v>0.5714285714285714</v>
      </c>
      <c r="C35" s="5">
        <v>0.42857142857142855</v>
      </c>
      <c r="D35" s="6">
        <v>4.0</v>
      </c>
      <c r="E35" s="6">
        <v>3.0</v>
      </c>
      <c r="F35" s="6">
        <f t="shared" si="1"/>
        <v>34</v>
      </c>
    </row>
    <row r="36">
      <c r="A36" s="6" t="s">
        <v>45</v>
      </c>
      <c r="B36" s="5">
        <v>0.5</v>
      </c>
      <c r="C36" s="5">
        <v>0.5</v>
      </c>
      <c r="D36" s="6">
        <v>4.0</v>
      </c>
      <c r="E36" s="6">
        <v>4.0</v>
      </c>
      <c r="F36" s="6">
        <f t="shared" si="1"/>
        <v>35</v>
      </c>
    </row>
    <row r="37">
      <c r="A37" s="6" t="s">
        <v>46</v>
      </c>
      <c r="B37" s="5">
        <v>0.5</v>
      </c>
      <c r="C37" s="5">
        <v>0.5</v>
      </c>
      <c r="D37" s="6">
        <v>2.0</v>
      </c>
      <c r="E37" s="6">
        <v>2.0</v>
      </c>
      <c r="F37" s="6">
        <f t="shared" si="1"/>
        <v>36</v>
      </c>
    </row>
    <row r="38">
      <c r="A38" s="6" t="s">
        <v>47</v>
      </c>
      <c r="B38" s="5">
        <v>0.5</v>
      </c>
      <c r="C38" s="5">
        <v>0.5</v>
      </c>
      <c r="D38" s="6">
        <v>2.0</v>
      </c>
      <c r="E38" s="6">
        <v>2.0</v>
      </c>
      <c r="F38" s="6">
        <f t="shared" si="1"/>
        <v>37</v>
      </c>
    </row>
    <row r="39">
      <c r="A39" s="6" t="s">
        <v>4</v>
      </c>
      <c r="B39" s="5">
        <v>0.5</v>
      </c>
      <c r="C39" s="5">
        <v>0.5</v>
      </c>
      <c r="D39" s="6">
        <v>2.0</v>
      </c>
      <c r="E39" s="6">
        <v>2.0</v>
      </c>
      <c r="F39" s="6">
        <f t="shared" si="1"/>
        <v>38</v>
      </c>
    </row>
    <row r="40">
      <c r="A40" s="6" t="s">
        <v>48</v>
      </c>
      <c r="B40" s="5">
        <v>0.5</v>
      </c>
      <c r="C40" s="5">
        <v>0.5</v>
      </c>
      <c r="D40" s="6">
        <v>1.0</v>
      </c>
      <c r="E40" s="6">
        <v>1.0</v>
      </c>
      <c r="F40" s="6">
        <f t="shared" si="1"/>
        <v>39</v>
      </c>
    </row>
    <row r="41">
      <c r="A41" s="6" t="s">
        <v>49</v>
      </c>
      <c r="B41" s="5">
        <v>0.5</v>
      </c>
      <c r="C41" s="5">
        <v>0.5</v>
      </c>
      <c r="D41" s="6">
        <v>1.0</v>
      </c>
      <c r="E41" s="6">
        <v>1.0</v>
      </c>
      <c r="F41" s="6">
        <f t="shared" si="1"/>
        <v>40</v>
      </c>
    </row>
    <row r="42">
      <c r="A42" s="6" t="s">
        <v>50</v>
      </c>
      <c r="B42" s="5">
        <v>0.5</v>
      </c>
      <c r="C42" s="5">
        <v>0.5</v>
      </c>
      <c r="D42" s="6">
        <v>1.0</v>
      </c>
      <c r="E42" s="6">
        <v>1.0</v>
      </c>
      <c r="F42" s="6">
        <f t="shared" si="1"/>
        <v>41</v>
      </c>
    </row>
    <row r="43">
      <c r="A43" s="6" t="s">
        <v>51</v>
      </c>
      <c r="B43" s="5">
        <v>0.5</v>
      </c>
      <c r="C43" s="5">
        <v>0.5</v>
      </c>
      <c r="D43" s="6">
        <v>1.0</v>
      </c>
      <c r="E43" s="6">
        <v>1.0</v>
      </c>
      <c r="F43" s="6">
        <f t="shared" si="1"/>
        <v>42</v>
      </c>
    </row>
    <row r="44">
      <c r="A44" s="6" t="s">
        <v>52</v>
      </c>
      <c r="B44" s="5">
        <v>0.5</v>
      </c>
      <c r="C44" s="5">
        <v>0.5</v>
      </c>
      <c r="D44" s="6">
        <v>1.0</v>
      </c>
      <c r="E44" s="6">
        <v>1.0</v>
      </c>
      <c r="F44" s="6">
        <f t="shared" si="1"/>
        <v>43</v>
      </c>
    </row>
    <row r="45">
      <c r="A45" s="6" t="s">
        <v>53</v>
      </c>
      <c r="B45" s="5">
        <v>0.42857142857142855</v>
      </c>
      <c r="C45" s="5">
        <v>0.5714285714285714</v>
      </c>
      <c r="D45" s="6">
        <v>3.0</v>
      </c>
      <c r="E45" s="6">
        <v>4.0</v>
      </c>
      <c r="F45" s="6">
        <f t="shared" si="1"/>
        <v>44</v>
      </c>
    </row>
    <row r="46">
      <c r="A46" s="6" t="s">
        <v>54</v>
      </c>
      <c r="B46" s="5">
        <v>0.42857142857142855</v>
      </c>
      <c r="C46" s="5">
        <v>0.5714285714285714</v>
      </c>
      <c r="D46" s="6">
        <v>3.0</v>
      </c>
      <c r="E46" s="6">
        <v>4.0</v>
      </c>
      <c r="F46" s="6">
        <f t="shared" si="1"/>
        <v>45</v>
      </c>
    </row>
    <row r="47">
      <c r="A47" s="6" t="s">
        <v>55</v>
      </c>
      <c r="B47" s="5">
        <v>0.42857142857142855</v>
      </c>
      <c r="C47" s="5">
        <v>0.5714285714285714</v>
      </c>
      <c r="D47" s="6">
        <v>3.0</v>
      </c>
      <c r="E47" s="6">
        <v>4.0</v>
      </c>
      <c r="F47" s="6">
        <f t="shared" si="1"/>
        <v>46</v>
      </c>
    </row>
    <row r="48">
      <c r="A48" s="6" t="s">
        <v>56</v>
      </c>
      <c r="B48" s="5">
        <v>0.4</v>
      </c>
      <c r="C48" s="5">
        <v>0.6</v>
      </c>
      <c r="D48" s="6">
        <v>2.0</v>
      </c>
      <c r="E48" s="6">
        <v>3.0</v>
      </c>
      <c r="F48" s="6">
        <f t="shared" si="1"/>
        <v>47</v>
      </c>
    </row>
    <row r="49">
      <c r="A49" s="6" t="s">
        <v>57</v>
      </c>
      <c r="B49" s="5">
        <v>0.4</v>
      </c>
      <c r="C49" s="5">
        <v>0.6</v>
      </c>
      <c r="D49" s="6">
        <v>2.0</v>
      </c>
      <c r="E49" s="6">
        <v>3.0</v>
      </c>
      <c r="F49" s="6">
        <f t="shared" si="1"/>
        <v>48</v>
      </c>
    </row>
    <row r="50">
      <c r="A50" s="6" t="s">
        <v>58</v>
      </c>
      <c r="B50" s="5">
        <v>0.36363636363636365</v>
      </c>
      <c r="C50" s="5">
        <v>0.6363636363636364</v>
      </c>
      <c r="D50" s="6">
        <v>4.0</v>
      </c>
      <c r="E50" s="6">
        <v>7.0</v>
      </c>
      <c r="F50" s="6">
        <f t="shared" si="1"/>
        <v>49</v>
      </c>
    </row>
    <row r="51">
      <c r="A51" s="6" t="s">
        <v>59</v>
      </c>
      <c r="B51" s="5">
        <v>0.3333333333333333</v>
      </c>
      <c r="C51" s="5">
        <v>0.6666666666666666</v>
      </c>
      <c r="D51" s="6">
        <v>3.0</v>
      </c>
      <c r="E51" s="6">
        <v>6.0</v>
      </c>
      <c r="F51" s="6">
        <f t="shared" si="1"/>
        <v>50</v>
      </c>
    </row>
    <row r="52">
      <c r="A52" s="6" t="s">
        <v>60</v>
      </c>
      <c r="B52" s="5">
        <v>0.3333333333333333</v>
      </c>
      <c r="C52" s="5">
        <v>0.6666666666666666</v>
      </c>
      <c r="D52" s="6">
        <v>2.0</v>
      </c>
      <c r="E52" s="6">
        <v>4.0</v>
      </c>
      <c r="F52" s="6">
        <f t="shared" si="1"/>
        <v>51</v>
      </c>
    </row>
    <row r="53">
      <c r="A53" s="6" t="s">
        <v>61</v>
      </c>
      <c r="B53" s="5">
        <v>0.3333333333333333</v>
      </c>
      <c r="C53" s="5">
        <v>0.6666666666666666</v>
      </c>
      <c r="D53" s="6">
        <v>1.0</v>
      </c>
      <c r="E53" s="6">
        <v>2.0</v>
      </c>
      <c r="F53" s="6">
        <f t="shared" si="1"/>
        <v>52</v>
      </c>
    </row>
    <row r="54">
      <c r="A54" s="6" t="s">
        <v>62</v>
      </c>
      <c r="B54" s="5">
        <v>0.3333333333333333</v>
      </c>
      <c r="C54" s="5">
        <v>0.6666666666666666</v>
      </c>
      <c r="D54" s="6">
        <v>1.0</v>
      </c>
      <c r="E54" s="6">
        <v>2.0</v>
      </c>
      <c r="F54" s="6">
        <f t="shared" si="1"/>
        <v>53</v>
      </c>
    </row>
    <row r="55">
      <c r="A55" s="6" t="s">
        <v>63</v>
      </c>
      <c r="B55" s="5">
        <v>0.3333333333333333</v>
      </c>
      <c r="C55" s="5">
        <v>0.6666666666666666</v>
      </c>
      <c r="D55" s="6">
        <v>1.0</v>
      </c>
      <c r="E55" s="6">
        <v>2.0</v>
      </c>
      <c r="F55" s="6">
        <f t="shared" si="1"/>
        <v>54</v>
      </c>
    </row>
    <row r="56">
      <c r="A56" s="6" t="s">
        <v>64</v>
      </c>
      <c r="B56" s="5">
        <v>0.3333333333333333</v>
      </c>
      <c r="C56" s="5">
        <v>0.6666666666666666</v>
      </c>
      <c r="D56" s="6">
        <v>1.0</v>
      </c>
      <c r="E56" s="6">
        <v>2.0</v>
      </c>
      <c r="F56" s="6">
        <f t="shared" si="1"/>
        <v>55</v>
      </c>
    </row>
    <row r="57">
      <c r="A57" s="6" t="s">
        <v>65</v>
      </c>
      <c r="B57" s="5">
        <v>0.2857142857142857</v>
      </c>
      <c r="C57" s="5">
        <v>0.7142857142857143</v>
      </c>
      <c r="D57" s="6">
        <v>2.0</v>
      </c>
      <c r="E57" s="6">
        <v>5.0</v>
      </c>
      <c r="F57" s="6">
        <f t="shared" si="1"/>
        <v>56</v>
      </c>
    </row>
    <row r="58">
      <c r="A58" s="6" t="s">
        <v>66</v>
      </c>
      <c r="B58" s="5">
        <v>0.25</v>
      </c>
      <c r="C58" s="5">
        <v>0.75</v>
      </c>
      <c r="D58" s="6">
        <v>3.0</v>
      </c>
      <c r="E58" s="6">
        <v>9.0</v>
      </c>
      <c r="F58" s="6">
        <f t="shared" si="1"/>
        <v>57</v>
      </c>
    </row>
    <row r="59">
      <c r="A59" s="6" t="s">
        <v>67</v>
      </c>
      <c r="B59" s="5">
        <v>0.25</v>
      </c>
      <c r="C59" s="5">
        <v>0.75</v>
      </c>
      <c r="D59" s="6">
        <v>1.0</v>
      </c>
      <c r="E59" s="6">
        <v>3.0</v>
      </c>
      <c r="F59" s="6">
        <f t="shared" si="1"/>
        <v>58</v>
      </c>
    </row>
    <row r="60">
      <c r="A60" s="6" t="s">
        <v>68</v>
      </c>
      <c r="B60" s="5">
        <v>0.25</v>
      </c>
      <c r="C60" s="5">
        <v>0.75</v>
      </c>
      <c r="D60" s="6">
        <v>1.0</v>
      </c>
      <c r="E60" s="6">
        <v>3.0</v>
      </c>
      <c r="F60" s="6">
        <f t="shared" si="1"/>
        <v>59</v>
      </c>
    </row>
    <row r="61">
      <c r="A61" s="6" t="s">
        <v>69</v>
      </c>
      <c r="B61" s="5">
        <v>0.2</v>
      </c>
      <c r="C61" s="5">
        <v>0.8</v>
      </c>
      <c r="D61" s="6">
        <v>1.0</v>
      </c>
      <c r="E61" s="6">
        <v>4.0</v>
      </c>
      <c r="F61" s="6">
        <f t="shared" si="1"/>
        <v>60</v>
      </c>
    </row>
    <row r="62">
      <c r="A62" s="6" t="s">
        <v>70</v>
      </c>
      <c r="B62" s="5">
        <v>0.2</v>
      </c>
      <c r="C62" s="5">
        <v>0.8</v>
      </c>
      <c r="D62" s="6">
        <v>1.0</v>
      </c>
      <c r="E62" s="6">
        <v>4.0</v>
      </c>
      <c r="F62" s="6">
        <f t="shared" si="1"/>
        <v>61</v>
      </c>
    </row>
    <row r="63">
      <c r="A63" s="6" t="s">
        <v>71</v>
      </c>
      <c r="B63" s="5">
        <v>0.14285714285714285</v>
      </c>
      <c r="C63" s="5">
        <v>0.8571428571428571</v>
      </c>
      <c r="D63" s="6">
        <v>1.0</v>
      </c>
      <c r="E63" s="6">
        <v>6.0</v>
      </c>
      <c r="F63" s="6">
        <f t="shared" si="1"/>
        <v>62</v>
      </c>
    </row>
    <row r="64">
      <c r="A64" s="6" t="s">
        <v>72</v>
      </c>
      <c r="B64" s="5">
        <v>0.14285714285714285</v>
      </c>
      <c r="C64" s="5">
        <v>0.8571428571428571</v>
      </c>
      <c r="D64" s="6">
        <v>1.0</v>
      </c>
      <c r="E64" s="6">
        <v>6.0</v>
      </c>
      <c r="F64" s="6">
        <f t="shared" si="1"/>
        <v>63</v>
      </c>
    </row>
    <row r="65">
      <c r="A65" s="6" t="s">
        <v>73</v>
      </c>
      <c r="B65" s="5">
        <v>0.0</v>
      </c>
      <c r="C65" s="5">
        <v>1.0</v>
      </c>
      <c r="D65" s="6">
        <v>0.0</v>
      </c>
      <c r="E65" s="6">
        <v>1.0</v>
      </c>
      <c r="F65" s="6">
        <f t="shared" si="1"/>
        <v>64</v>
      </c>
    </row>
    <row r="66">
      <c r="A66" s="6" t="s">
        <v>74</v>
      </c>
      <c r="B66" s="5">
        <v>0.0</v>
      </c>
      <c r="C66" s="5">
        <v>1.0</v>
      </c>
      <c r="D66" s="6">
        <v>0.0</v>
      </c>
      <c r="E66" s="6">
        <v>1.0</v>
      </c>
      <c r="F66" s="6">
        <f t="shared" si="1"/>
        <v>65</v>
      </c>
    </row>
    <row r="67">
      <c r="A67" s="6" t="s">
        <v>75</v>
      </c>
      <c r="B67" s="5">
        <v>0.0</v>
      </c>
      <c r="C67" s="5">
        <v>1.0</v>
      </c>
      <c r="D67" s="6">
        <v>0.0</v>
      </c>
      <c r="E67" s="6">
        <v>1.0</v>
      </c>
      <c r="F67" s="6">
        <f t="shared" si="1"/>
        <v>66</v>
      </c>
    </row>
    <row r="68">
      <c r="A68" s="6" t="s">
        <v>76</v>
      </c>
      <c r="B68" s="5">
        <v>0.0</v>
      </c>
      <c r="C68" s="5">
        <v>1.0</v>
      </c>
      <c r="D68" s="6">
        <v>0.0</v>
      </c>
      <c r="E68" s="6">
        <v>1.0</v>
      </c>
      <c r="F68" s="6">
        <f t="shared" si="1"/>
        <v>67</v>
      </c>
    </row>
    <row r="69">
      <c r="A69" s="6" t="s">
        <v>77</v>
      </c>
      <c r="B69" s="5">
        <v>0.0</v>
      </c>
      <c r="C69" s="5">
        <v>1.0</v>
      </c>
      <c r="D69" s="6">
        <v>0.0</v>
      </c>
      <c r="E69" s="6">
        <v>1.0</v>
      </c>
      <c r="F69" s="6">
        <f t="shared" si="1"/>
        <v>68</v>
      </c>
    </row>
    <row r="70">
      <c r="A70" s="6" t="s">
        <v>78</v>
      </c>
      <c r="B70" s="5">
        <v>0.0</v>
      </c>
      <c r="C70" s="5">
        <v>1.0</v>
      </c>
      <c r="D70" s="6">
        <v>0.0</v>
      </c>
      <c r="E70" s="6">
        <v>2.0</v>
      </c>
      <c r="F70" s="6">
        <f t="shared" si="1"/>
        <v>69</v>
      </c>
    </row>
    <row r="71">
      <c r="A71" s="6" t="s">
        <v>79</v>
      </c>
      <c r="B71" s="5">
        <v>0.0</v>
      </c>
      <c r="C71" s="5">
        <v>1.0</v>
      </c>
      <c r="D71" s="6">
        <v>0.0</v>
      </c>
      <c r="E71" s="6">
        <v>2.0</v>
      </c>
      <c r="F71" s="6">
        <f t="shared" si="1"/>
        <v>70</v>
      </c>
    </row>
    <row r="72">
      <c r="A72" s="6" t="s">
        <v>80</v>
      </c>
      <c r="B72" s="5">
        <v>0.0</v>
      </c>
      <c r="C72" s="5">
        <v>1.0</v>
      </c>
      <c r="D72" s="6">
        <v>0.0</v>
      </c>
      <c r="E72" s="6">
        <v>2.0</v>
      </c>
      <c r="F72" s="6">
        <f t="shared" si="1"/>
        <v>71</v>
      </c>
    </row>
    <row r="73">
      <c r="A73" s="6" t="s">
        <v>81</v>
      </c>
      <c r="B73" s="5">
        <v>0.0</v>
      </c>
      <c r="C73" s="5">
        <v>1.0</v>
      </c>
      <c r="D73" s="6">
        <v>0.0</v>
      </c>
      <c r="E73" s="6">
        <v>3.0</v>
      </c>
      <c r="F73" s="6">
        <f t="shared" si="1"/>
        <v>72</v>
      </c>
    </row>
    <row r="74">
      <c r="A74" s="6" t="s">
        <v>82</v>
      </c>
      <c r="B74" s="5">
        <v>0.0</v>
      </c>
      <c r="C74" s="5">
        <v>1.0</v>
      </c>
      <c r="D74" s="6">
        <v>0.0</v>
      </c>
      <c r="E74" s="6">
        <v>3.0</v>
      </c>
      <c r="F74" s="6">
        <f t="shared" si="1"/>
        <v>73</v>
      </c>
    </row>
    <row r="75">
      <c r="A75" s="6" t="s">
        <v>83</v>
      </c>
      <c r="B75" s="5">
        <v>0.0</v>
      </c>
      <c r="C75" s="5">
        <v>1.0</v>
      </c>
      <c r="D75" s="6">
        <v>0.0</v>
      </c>
      <c r="E75" s="6">
        <v>3.0</v>
      </c>
      <c r="F75" s="6">
        <f t="shared" si="1"/>
        <v>74</v>
      </c>
    </row>
    <row r="76">
      <c r="A76" s="6" t="s">
        <v>84</v>
      </c>
      <c r="B76" s="5">
        <v>0.0</v>
      </c>
      <c r="C76" s="5">
        <v>1.0</v>
      </c>
      <c r="D76" s="6">
        <v>0.0</v>
      </c>
      <c r="E76" s="6">
        <v>4.0</v>
      </c>
      <c r="F76" s="6">
        <f t="shared" si="1"/>
        <v>75</v>
      </c>
    </row>
    <row r="77">
      <c r="A77" s="6" t="s">
        <v>85</v>
      </c>
      <c r="B77" s="5">
        <v>0.0</v>
      </c>
      <c r="C77" s="5">
        <v>1.0</v>
      </c>
      <c r="D77" s="6">
        <v>0.0</v>
      </c>
      <c r="E77" s="6">
        <v>4.0</v>
      </c>
      <c r="F77" s="6">
        <f t="shared" si="1"/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B1" s="6" t="s">
        <v>17</v>
      </c>
      <c r="C1" s="6" t="s">
        <v>46</v>
      </c>
      <c r="D1" s="6" t="s">
        <v>18</v>
      </c>
      <c r="E1" s="6" t="s">
        <v>30</v>
      </c>
      <c r="F1" s="6" t="s">
        <v>53</v>
      </c>
      <c r="G1" s="6" t="s">
        <v>29</v>
      </c>
      <c r="H1" s="6" t="s">
        <v>69</v>
      </c>
      <c r="I1" s="6" t="s">
        <v>61</v>
      </c>
      <c r="J1" s="6" t="s">
        <v>47</v>
      </c>
      <c r="K1" s="6" t="s">
        <v>19</v>
      </c>
      <c r="L1" s="6" t="s">
        <v>78</v>
      </c>
      <c r="M1" s="6" t="s">
        <v>84</v>
      </c>
      <c r="N1" s="6" t="s">
        <v>48</v>
      </c>
      <c r="O1" s="6" t="s">
        <v>67</v>
      </c>
      <c r="P1" s="6" t="s">
        <v>79</v>
      </c>
      <c r="Q1" s="6" t="s">
        <v>40</v>
      </c>
      <c r="R1" s="6" t="s">
        <v>66</v>
      </c>
      <c r="S1" s="6" t="s">
        <v>81</v>
      </c>
      <c r="T1" s="6" t="s">
        <v>62</v>
      </c>
      <c r="U1" s="6" t="s">
        <v>60</v>
      </c>
      <c r="V1" s="6" t="s">
        <v>49</v>
      </c>
      <c r="W1" s="6" t="s">
        <v>73</v>
      </c>
      <c r="X1" s="6" t="s">
        <v>36</v>
      </c>
      <c r="Y1" s="6" t="s">
        <v>34</v>
      </c>
      <c r="Z1" s="6" t="s">
        <v>41</v>
      </c>
      <c r="AA1" s="6" t="s">
        <v>63</v>
      </c>
      <c r="AB1" s="6" t="s">
        <v>37</v>
      </c>
      <c r="AC1" s="6" t="s">
        <v>70</v>
      </c>
      <c r="AD1" s="6" t="s">
        <v>64</v>
      </c>
      <c r="AE1" s="6" t="s">
        <v>44</v>
      </c>
      <c r="AF1" s="6" t="s">
        <v>56</v>
      </c>
      <c r="AG1" s="6" t="s">
        <v>23</v>
      </c>
      <c r="AH1" s="6" t="s">
        <v>71</v>
      </c>
      <c r="AI1" s="6" t="s">
        <v>33</v>
      </c>
      <c r="AJ1" s="6" t="s">
        <v>20</v>
      </c>
      <c r="AK1" s="6" t="s">
        <v>54</v>
      </c>
      <c r="AL1" s="6" t="s">
        <v>26</v>
      </c>
      <c r="AM1" s="6" t="s">
        <v>38</v>
      </c>
      <c r="AN1" s="6" t="s">
        <v>86</v>
      </c>
      <c r="AO1" s="6" t="s">
        <v>59</v>
      </c>
      <c r="AP1" s="6" t="s">
        <v>85</v>
      </c>
      <c r="AQ1" s="6" t="s">
        <v>24</v>
      </c>
      <c r="AR1" s="6" t="s">
        <v>13</v>
      </c>
      <c r="AS1" s="6" t="s">
        <v>74</v>
      </c>
      <c r="AT1" s="6" t="s">
        <v>57</v>
      </c>
      <c r="AU1" s="6" t="s">
        <v>55</v>
      </c>
      <c r="AV1" s="6" t="s">
        <v>15</v>
      </c>
      <c r="AW1" s="6" t="s">
        <v>27</v>
      </c>
      <c r="AX1" s="6" t="s">
        <v>21</v>
      </c>
      <c r="AY1" s="6" t="s">
        <v>22</v>
      </c>
      <c r="AZ1" s="6" t="s">
        <v>14</v>
      </c>
      <c r="BA1" s="6" t="s">
        <v>75</v>
      </c>
      <c r="BB1" s="6" t="s">
        <v>42</v>
      </c>
      <c r="BC1" s="6" t="s">
        <v>31</v>
      </c>
      <c r="BD1" s="6" t="s">
        <v>4</v>
      </c>
      <c r="BE1" s="6" t="s">
        <v>76</v>
      </c>
      <c r="BF1" s="6" t="s">
        <v>6</v>
      </c>
      <c r="BG1" s="6" t="s">
        <v>28</v>
      </c>
      <c r="BH1" s="6" t="s">
        <v>50</v>
      </c>
      <c r="BI1" s="6" t="s">
        <v>82</v>
      </c>
      <c r="BJ1" s="6" t="s">
        <v>80</v>
      </c>
      <c r="BK1" s="6" t="s">
        <v>43</v>
      </c>
      <c r="BL1" s="6" t="s">
        <v>39</v>
      </c>
      <c r="BM1" s="6" t="s">
        <v>16</v>
      </c>
      <c r="BN1" s="6" t="s">
        <v>72</v>
      </c>
      <c r="BO1" s="6" t="s">
        <v>83</v>
      </c>
      <c r="BP1" s="6" t="s">
        <v>51</v>
      </c>
      <c r="BQ1" s="6" t="s">
        <v>45</v>
      </c>
      <c r="BR1" s="6" t="s">
        <v>77</v>
      </c>
      <c r="BS1" s="6" t="s">
        <v>25</v>
      </c>
      <c r="BT1" s="6" t="s">
        <v>65</v>
      </c>
      <c r="BU1" s="6" t="s">
        <v>32</v>
      </c>
      <c r="BV1" s="6" t="s">
        <v>52</v>
      </c>
      <c r="BW1" s="6" t="s">
        <v>58</v>
      </c>
      <c r="BX1" s="6" t="s">
        <v>68</v>
      </c>
      <c r="BY1" s="6" t="s">
        <v>35</v>
      </c>
      <c r="BZ1" s="6" t="s">
        <v>87</v>
      </c>
      <c r="CA1" s="6" t="s">
        <v>88</v>
      </c>
    </row>
    <row r="2">
      <c r="A2" s="6" t="str">
        <f>'winlose rates'!A2</f>
        <v>? block</v>
      </c>
      <c r="B2" s="5" t="str">
        <f>IFERROR(IF($A2=B$1,"", COUNTIF('raw data'!$B:$B,CONCATENATE($A2,B$1))/SUM(COUNTIF('raw data'!$B:$B,CONCATENATE($A2,B$1)),COUNTIF('raw data'!$C:$C,CONCATENATE($A2,B$1)))),0)</f>
        <v/>
      </c>
      <c r="C2" s="5">
        <f>IFERROR(IF($A2=C$1,"", COUNTIF('raw data'!$B:$B,CONCATENATE($A2,C$1))/SUM(COUNTIF('raw data'!$B:$B,CONCATENATE($A2,C$1)),COUNTIF('raw data'!$C:$C,CONCATENATE($A2,C$1)))),0)</f>
        <v>0</v>
      </c>
      <c r="D2" s="5">
        <f>IFERROR(IF($A2=D$1,"", COUNTIF('raw data'!$B:$B,CONCATENATE($A2,D$1))/SUM(COUNTIF('raw data'!$B:$B,CONCATENATE($A2,D$1)),COUNTIF('raw data'!$C:$C,CONCATENATE($A2,D$1)))),0)</f>
        <v>0</v>
      </c>
      <c r="E2" s="5">
        <f>IFERROR(IF($A2=E$1,"", COUNTIF('raw data'!$B:$B,CONCATENATE($A2,E$1))/SUM(COUNTIF('raw data'!$B:$B,CONCATENATE($A2,E$1)),COUNTIF('raw data'!$C:$C,CONCATENATE($A2,E$1)))),0)</f>
        <v>0</v>
      </c>
      <c r="F2" s="5">
        <f>IFERROR(IF($A2=F$1,"", COUNTIF('raw data'!$B:$B,CONCATENATE($A2,F$1))/SUM(COUNTIF('raw data'!$B:$B,CONCATENATE($A2,F$1)),COUNTIF('raw data'!$C:$C,CONCATENATE($A2,F$1)))),0)</f>
        <v>0</v>
      </c>
      <c r="G2" s="5">
        <f>IFERROR(IF($A2=G$1,"", COUNTIF('raw data'!$B:$B,CONCATENATE($A2,G$1))/SUM(COUNTIF('raw data'!$B:$B,CONCATENATE($A2,G$1)),COUNTIF('raw data'!$C:$C,CONCATENATE($A2,G$1)))),0)</f>
        <v>0</v>
      </c>
      <c r="H2" s="5">
        <f>IFERROR(IF($A2=H$1,"", COUNTIF('raw data'!$B:$B,CONCATENATE($A2,H$1))/SUM(COUNTIF('raw data'!$B:$B,CONCATENATE($A2,H$1)),COUNTIF('raw data'!$C:$C,CONCATENATE($A2,H$1)))),0)</f>
        <v>0</v>
      </c>
      <c r="I2" s="5">
        <f>IFERROR(IF($A2=I$1,"", COUNTIF('raw data'!$B:$B,CONCATENATE($A2,I$1))/SUM(COUNTIF('raw data'!$B:$B,CONCATENATE($A2,I$1)),COUNTIF('raw data'!$C:$C,CONCATENATE($A2,I$1)))),0)</f>
        <v>0</v>
      </c>
      <c r="J2" s="5">
        <f>IFERROR(IF($A2=J$1,"", COUNTIF('raw data'!$B:$B,CONCATENATE($A2,J$1))/SUM(COUNTIF('raw data'!$B:$B,CONCATENATE($A2,J$1)),COUNTIF('raw data'!$C:$C,CONCATENATE($A2,J$1)))),0)</f>
        <v>0</v>
      </c>
      <c r="K2" s="5">
        <f>IFERROR(IF($A2=K$1,"", COUNTIF('raw data'!$B:$B,CONCATENATE($A2,K$1))/SUM(COUNTIF('raw data'!$B:$B,CONCATENATE($A2,K$1)),COUNTIF('raw data'!$C:$C,CONCATENATE($A2,K$1)))),0)</f>
        <v>0</v>
      </c>
      <c r="L2" s="5">
        <f>IFERROR(IF($A2=L$1,"", COUNTIF('raw data'!$B:$B,CONCATENATE($A2,L$1))/SUM(COUNTIF('raw data'!$B:$B,CONCATENATE($A2,L$1)),COUNTIF('raw data'!$C:$C,CONCATENATE($A2,L$1)))),0)</f>
        <v>0</v>
      </c>
      <c r="M2" s="5">
        <f>IFERROR(IF($A2=M$1,"", COUNTIF('raw data'!$B:$B,CONCATENATE($A2,M$1))/SUM(COUNTIF('raw data'!$B:$B,CONCATENATE($A2,M$1)),COUNTIF('raw data'!$C:$C,CONCATENATE($A2,M$1)))),0)</f>
        <v>0</v>
      </c>
      <c r="N2" s="5">
        <f>IFERROR(IF($A2=N$1,"", COUNTIF('raw data'!$B:$B,CONCATENATE($A2,N$1))/SUM(COUNTIF('raw data'!$B:$B,CONCATENATE($A2,N$1)),COUNTIF('raw data'!$C:$C,CONCATENATE($A2,N$1)))),0)</f>
        <v>0</v>
      </c>
      <c r="O2" s="5">
        <f>IFERROR(IF($A2=O$1,"", COUNTIF('raw data'!$B:$B,CONCATENATE($A2,O$1))/SUM(COUNTIF('raw data'!$B:$B,CONCATENATE($A2,O$1)),COUNTIF('raw data'!$C:$C,CONCATENATE($A2,O$1)))),0)</f>
        <v>0</v>
      </c>
      <c r="P2" s="5">
        <f>IFERROR(IF($A2=P$1,"", COUNTIF('raw data'!$B:$B,CONCATENATE($A2,P$1))/SUM(COUNTIF('raw data'!$B:$B,CONCATENATE($A2,P$1)),COUNTIF('raw data'!$C:$C,CONCATENATE($A2,P$1)))),0)</f>
        <v>0</v>
      </c>
      <c r="Q2" s="5">
        <f>IFERROR(IF($A2=Q$1,"", COUNTIF('raw data'!$B:$B,CONCATENATE($A2,Q$1))/SUM(COUNTIF('raw data'!$B:$B,CONCATENATE($A2,Q$1)),COUNTIF('raw data'!$C:$C,CONCATENATE($A2,Q$1)))),0)</f>
        <v>0</v>
      </c>
      <c r="R2" s="5">
        <f>IFERROR(IF($A2=R$1,"", COUNTIF('raw data'!$B:$B,CONCATENATE($A2,R$1))/SUM(COUNTIF('raw data'!$B:$B,CONCATENATE($A2,R$1)),COUNTIF('raw data'!$C:$C,CONCATENATE($A2,R$1)))),0)</f>
        <v>1</v>
      </c>
      <c r="S2" s="5">
        <f>IFERROR(IF($A2=S$1,"", COUNTIF('raw data'!$B:$B,CONCATENATE($A2,S$1))/SUM(COUNTIF('raw data'!$B:$B,CONCATENATE($A2,S$1)),COUNTIF('raw data'!$C:$C,CONCATENATE($A2,S$1)))),0)</f>
        <v>0</v>
      </c>
      <c r="T2" s="5">
        <f>IFERROR(IF($A2=T$1,"", COUNTIF('raw data'!$B:$B,CONCATENATE($A2,T$1))/SUM(COUNTIF('raw data'!$B:$B,CONCATENATE($A2,T$1)),COUNTIF('raw data'!$C:$C,CONCATENATE($A2,T$1)))),0)</f>
        <v>0</v>
      </c>
      <c r="U2" s="5">
        <f>IFERROR(IF($A2=U$1,"", COUNTIF('raw data'!$B:$B,CONCATENATE($A2,U$1))/SUM(COUNTIF('raw data'!$B:$B,CONCATENATE($A2,U$1)),COUNTIF('raw data'!$C:$C,CONCATENATE($A2,U$1)))),0)</f>
        <v>0</v>
      </c>
      <c r="V2" s="5">
        <f>IFERROR(IF($A2=V$1,"", COUNTIF('raw data'!$B:$B,CONCATENATE($A2,V$1))/SUM(COUNTIF('raw data'!$B:$B,CONCATENATE($A2,V$1)),COUNTIF('raw data'!$C:$C,CONCATENATE($A2,V$1)))),0)</f>
        <v>0</v>
      </c>
      <c r="W2" s="5">
        <f>IFERROR(IF($A2=W$1,"", COUNTIF('raw data'!$B:$B,CONCATENATE($A2,W$1))/SUM(COUNTIF('raw data'!$B:$B,CONCATENATE($A2,W$1)),COUNTIF('raw data'!$C:$C,CONCATENATE($A2,W$1)))),0)</f>
        <v>0</v>
      </c>
      <c r="X2" s="5">
        <f>IFERROR(IF($A2=X$1,"", COUNTIF('raw data'!$B:$B,CONCATENATE($A2,X$1))/SUM(COUNTIF('raw data'!$B:$B,CONCATENATE($A2,X$1)),COUNTIF('raw data'!$C:$C,CONCATENATE($A2,X$1)))),0)</f>
        <v>0</v>
      </c>
      <c r="Y2" s="5">
        <f>IFERROR(IF($A2=Y$1,"", COUNTIF('raw data'!$B:$B,CONCATENATE($A2,Y$1))/SUM(COUNTIF('raw data'!$B:$B,CONCATENATE($A2,Y$1)),COUNTIF('raw data'!$C:$C,CONCATENATE($A2,Y$1)))),0)</f>
        <v>0</v>
      </c>
      <c r="Z2" s="5">
        <f>IFERROR(IF($A2=Z$1,"", COUNTIF('raw data'!$B:$B,CONCATENATE($A2,Z$1))/SUM(COUNTIF('raw data'!$B:$B,CONCATENATE($A2,Z$1)),COUNTIF('raw data'!$C:$C,CONCATENATE($A2,Z$1)))),0)</f>
        <v>0</v>
      </c>
      <c r="AA2" s="5">
        <f>IFERROR(IF($A2=AA$1,"", COUNTIF('raw data'!$B:$B,CONCATENATE($A2,AA$1))/SUM(COUNTIF('raw data'!$B:$B,CONCATENATE($A2,AA$1)),COUNTIF('raw data'!$C:$C,CONCATENATE($A2,AA$1)))),0)</f>
        <v>0</v>
      </c>
      <c r="AB2" s="5">
        <f>IFERROR(IF($A2=AB$1,"", COUNTIF('raw data'!$B:$B,CONCATENATE($A2,AB$1))/SUM(COUNTIF('raw data'!$B:$B,CONCATENATE($A2,AB$1)),COUNTIF('raw data'!$C:$C,CONCATENATE($A2,AB$1)))),0)</f>
        <v>0</v>
      </c>
      <c r="AC2" s="5">
        <f>IFERROR(IF($A2=AC$1,"", COUNTIF('raw data'!$B:$B,CONCATENATE($A2,AC$1))/SUM(COUNTIF('raw data'!$B:$B,CONCATENATE($A2,AC$1)),COUNTIF('raw data'!$C:$C,CONCATENATE($A2,AC$1)))),0)</f>
        <v>0</v>
      </c>
      <c r="AD2" s="5">
        <f>IFERROR(IF($A2=AD$1,"", COUNTIF('raw data'!$B:$B,CONCATENATE($A2,AD$1))/SUM(COUNTIF('raw data'!$B:$B,CONCATENATE($A2,AD$1)),COUNTIF('raw data'!$C:$C,CONCATENATE($A2,AD$1)))),0)</f>
        <v>0</v>
      </c>
      <c r="AE2" s="5">
        <f>IFERROR(IF($A2=AE$1,"", COUNTIF('raw data'!$B:$B,CONCATENATE($A2,AE$1))/SUM(COUNTIF('raw data'!$B:$B,CONCATENATE($A2,AE$1)),COUNTIF('raw data'!$C:$C,CONCATENATE($A2,AE$1)))),0)</f>
        <v>0</v>
      </c>
      <c r="AF2" s="5">
        <f>IFERROR(IF($A2=AF$1,"", COUNTIF('raw data'!$B:$B,CONCATENATE($A2,AF$1))/SUM(COUNTIF('raw data'!$B:$B,CONCATENATE($A2,AF$1)),COUNTIF('raw data'!$C:$C,CONCATENATE($A2,AF$1)))),0)</f>
        <v>0</v>
      </c>
      <c r="AG2" s="5">
        <f>IFERROR(IF($A2=AG$1,"", COUNTIF('raw data'!$B:$B,CONCATENATE($A2,AG$1))/SUM(COUNTIF('raw data'!$B:$B,CONCATENATE($A2,AG$1)),COUNTIF('raw data'!$C:$C,CONCATENATE($A2,AG$1)))),0)</f>
        <v>0</v>
      </c>
      <c r="AH2" s="5">
        <f>IFERROR(IF($A2=AH$1,"", COUNTIF('raw data'!$B:$B,CONCATENATE($A2,AH$1))/SUM(COUNTIF('raw data'!$B:$B,CONCATENATE($A2,AH$1)),COUNTIF('raw data'!$C:$C,CONCATENATE($A2,AH$1)))),0)</f>
        <v>0</v>
      </c>
      <c r="AI2" s="5">
        <f>IFERROR(IF($A2=AI$1,"", COUNTIF('raw data'!$B:$B,CONCATENATE($A2,AI$1))/SUM(COUNTIF('raw data'!$B:$B,CONCATENATE($A2,AI$1)),COUNTIF('raw data'!$C:$C,CONCATENATE($A2,AI$1)))),0)</f>
        <v>0</v>
      </c>
      <c r="AJ2" s="5">
        <f>IFERROR(IF($A2=AJ$1,"", COUNTIF('raw data'!$B:$B,CONCATENATE($A2,AJ$1))/SUM(COUNTIF('raw data'!$B:$B,CONCATENATE($A2,AJ$1)),COUNTIF('raw data'!$C:$C,CONCATENATE($A2,AJ$1)))),0)</f>
        <v>0</v>
      </c>
      <c r="AK2" s="5">
        <f>IFERROR(IF($A2=AK$1,"", COUNTIF('raw data'!$B:$B,CONCATENATE($A2,AK$1))/SUM(COUNTIF('raw data'!$B:$B,CONCATENATE($A2,AK$1)),COUNTIF('raw data'!$C:$C,CONCATENATE($A2,AK$1)))),0)</f>
        <v>0</v>
      </c>
      <c r="AL2" s="5">
        <f>IFERROR(IF($A2=AL$1,"", COUNTIF('raw data'!$B:$B,CONCATENATE($A2,AL$1))/SUM(COUNTIF('raw data'!$B:$B,CONCATENATE($A2,AL$1)),COUNTIF('raw data'!$C:$C,CONCATENATE($A2,AL$1)))),0)</f>
        <v>0</v>
      </c>
      <c r="AM2" s="5">
        <f>IFERROR(IF($A2=AM$1,"", COUNTIF('raw data'!$B:$B,CONCATENATE($A2,AM$1))/SUM(COUNTIF('raw data'!$B:$B,CONCATENATE($A2,AM$1)),COUNTIF('raw data'!$C:$C,CONCATENATE($A2,AM$1)))),0)</f>
        <v>0</v>
      </c>
      <c r="AN2" s="5">
        <f>IFERROR(IF($A2=AN$1,"", COUNTIF('raw data'!$B:$B,CONCATENATE($A2,AN$1))/SUM(COUNTIF('raw data'!$B:$B,CONCATENATE($A2,AN$1)),COUNTIF('raw data'!$C:$C,CONCATENATE($A2,AN$1)))),0)</f>
        <v>0</v>
      </c>
      <c r="AO2" s="5">
        <f>IFERROR(IF($A2=AO$1,"", COUNTIF('raw data'!$B:$B,CONCATENATE($A2,AO$1))/SUM(COUNTIF('raw data'!$B:$B,CONCATENATE($A2,AO$1)),COUNTIF('raw data'!$C:$C,CONCATENATE($A2,AO$1)))),0)</f>
        <v>0</v>
      </c>
      <c r="AP2" s="5">
        <f>IFERROR(IF($A2=AP$1,"", COUNTIF('raw data'!$B:$B,CONCATENATE($A2,AP$1))/SUM(COUNTIF('raw data'!$B:$B,CONCATENATE($A2,AP$1)),COUNTIF('raw data'!$C:$C,CONCATENATE($A2,AP$1)))),0)</f>
        <v>0</v>
      </c>
      <c r="AQ2" s="5">
        <f>IFERROR(IF($A2=AQ$1,"", COUNTIF('raw data'!$B:$B,CONCATENATE($A2,AQ$1))/SUM(COUNTIF('raw data'!$B:$B,CONCATENATE($A2,AQ$1)),COUNTIF('raw data'!$C:$C,CONCATENATE($A2,AQ$1)))),0)</f>
        <v>0</v>
      </c>
      <c r="AR2" s="5">
        <f>IFERROR(IF($A2=AR$1,"", COUNTIF('raw data'!$B:$B,CONCATENATE($A2,AR$1))/SUM(COUNTIF('raw data'!$B:$B,CONCATENATE($A2,AR$1)),COUNTIF('raw data'!$C:$C,CONCATENATE($A2,AR$1)))),0)</f>
        <v>0</v>
      </c>
      <c r="AS2" s="5">
        <f>IFERROR(IF($A2=AS$1,"", COUNTIF('raw data'!$B:$B,CONCATENATE($A2,AS$1))/SUM(COUNTIF('raw data'!$B:$B,CONCATENATE($A2,AS$1)),COUNTIF('raw data'!$C:$C,CONCATENATE($A2,AS$1)))),0)</f>
        <v>0</v>
      </c>
      <c r="AT2" s="5">
        <f>IFERROR(IF($A2=AT$1,"", COUNTIF('raw data'!$B:$B,CONCATENATE($A2,AT$1))/SUM(COUNTIF('raw data'!$B:$B,CONCATENATE($A2,AT$1)),COUNTIF('raw data'!$C:$C,CONCATENATE($A2,AT$1)))),0)</f>
        <v>0</v>
      </c>
      <c r="AU2" s="5">
        <f>IFERROR(IF($A2=AU$1,"", COUNTIF('raw data'!$B:$B,CONCATENATE($A2,AU$1))/SUM(COUNTIF('raw data'!$B:$B,CONCATENATE($A2,AU$1)),COUNTIF('raw data'!$C:$C,CONCATENATE($A2,AU$1)))),0)</f>
        <v>0</v>
      </c>
      <c r="AV2" s="5">
        <f>IFERROR(IF($A2=AV$1,"", COUNTIF('raw data'!$B:$B,CONCATENATE($A2,AV$1))/SUM(COUNTIF('raw data'!$B:$B,CONCATENATE($A2,AV$1)),COUNTIF('raw data'!$C:$C,CONCATENATE($A2,AV$1)))),0)</f>
        <v>0</v>
      </c>
      <c r="AW2" s="5">
        <f>IFERROR(IF($A2=AW$1,"", COUNTIF('raw data'!$B:$B,CONCATENATE($A2,AW$1))/SUM(COUNTIF('raw data'!$B:$B,CONCATENATE($A2,AW$1)),COUNTIF('raw data'!$C:$C,CONCATENATE($A2,AW$1)))),0)</f>
        <v>0</v>
      </c>
      <c r="AX2" s="5">
        <f>IFERROR(IF($A2=AX$1,"", COUNTIF('raw data'!$B:$B,CONCATENATE($A2,AX$1))/SUM(COUNTIF('raw data'!$B:$B,CONCATENATE($A2,AX$1)),COUNTIF('raw data'!$C:$C,CONCATENATE($A2,AX$1)))),0)</f>
        <v>0</v>
      </c>
      <c r="AY2" s="5">
        <f>IFERROR(IF($A2=AY$1,"", COUNTIF('raw data'!$B:$B,CONCATENATE($A2,AY$1))/SUM(COUNTIF('raw data'!$B:$B,CONCATENATE($A2,AY$1)),COUNTIF('raw data'!$C:$C,CONCATENATE($A2,AY$1)))),0)</f>
        <v>0</v>
      </c>
      <c r="AZ2" s="5">
        <f>IFERROR(IF($A2=AZ$1,"", COUNTIF('raw data'!$B:$B,CONCATENATE($A2,AZ$1))/SUM(COUNTIF('raw data'!$B:$B,CONCATENATE($A2,AZ$1)),COUNTIF('raw data'!$C:$C,CONCATENATE($A2,AZ$1)))),0)</f>
        <v>0</v>
      </c>
      <c r="BA2" s="5">
        <f>IFERROR(IF($A2=BA$1,"", COUNTIF('raw data'!$B:$B,CONCATENATE($A2,BA$1))/SUM(COUNTIF('raw data'!$B:$B,CONCATENATE($A2,BA$1)),COUNTIF('raw data'!$C:$C,CONCATENATE($A2,BA$1)))),0)</f>
        <v>0</v>
      </c>
      <c r="BB2" s="5">
        <f>IFERROR(IF($A2=BB$1,"", COUNTIF('raw data'!$B:$B,CONCATENATE($A2,BB$1))/SUM(COUNTIF('raw data'!$B:$B,CONCATENATE($A2,BB$1)),COUNTIF('raw data'!$C:$C,CONCATENATE($A2,BB$1)))),0)</f>
        <v>0</v>
      </c>
      <c r="BC2" s="5">
        <f>IFERROR(IF($A2=BC$1,"", COUNTIF('raw data'!$B:$B,CONCATENATE($A2,BC$1))/SUM(COUNTIF('raw data'!$B:$B,CONCATENATE($A2,BC$1)),COUNTIF('raw data'!$C:$C,CONCATENATE($A2,BC$1)))),0)</f>
        <v>0</v>
      </c>
      <c r="BD2" s="5">
        <f>IFERROR(IF($A2=BD$1,"", COUNTIF('raw data'!$B:$B,CONCATENATE($A2,BD$1))/SUM(COUNTIF('raw data'!$B:$B,CONCATENATE($A2,BD$1)),COUNTIF('raw data'!$C:$C,CONCATENATE($A2,BD$1)))),0)</f>
        <v>0</v>
      </c>
      <c r="BE2" s="5">
        <f>IFERROR(IF($A2=BE$1,"", COUNTIF('raw data'!$B:$B,CONCATENATE($A2,BE$1))/SUM(COUNTIF('raw data'!$B:$B,CONCATENATE($A2,BE$1)),COUNTIF('raw data'!$C:$C,CONCATENATE($A2,BE$1)))),0)</f>
        <v>0</v>
      </c>
      <c r="BF2" s="5">
        <f>IFERROR(IF($A2=BF$1,"", COUNTIF('raw data'!$B:$B,CONCATENATE($A2,BF$1))/SUM(COUNTIF('raw data'!$B:$B,CONCATENATE($A2,BF$1)),COUNTIF('raw data'!$C:$C,CONCATENATE($A2,BF$1)))),0)</f>
        <v>0</v>
      </c>
      <c r="BG2" s="5">
        <f>IFERROR(IF($A2=BG$1,"", COUNTIF('raw data'!$B:$B,CONCATENATE($A2,BG$1))/SUM(COUNTIF('raw data'!$B:$B,CONCATENATE($A2,BG$1)),COUNTIF('raw data'!$C:$C,CONCATENATE($A2,BG$1)))),0)</f>
        <v>0</v>
      </c>
      <c r="BH2" s="5">
        <f>IFERROR(IF($A2=BH$1,"", COUNTIF('raw data'!$B:$B,CONCATENATE($A2,BH$1))/SUM(COUNTIF('raw data'!$B:$B,CONCATENATE($A2,BH$1)),COUNTIF('raw data'!$C:$C,CONCATENATE($A2,BH$1)))),0)</f>
        <v>0</v>
      </c>
      <c r="BI2" s="5">
        <f>IFERROR(IF($A2=BI$1,"", COUNTIF('raw data'!$B:$B,CONCATENATE($A2,BI$1))/SUM(COUNTIF('raw data'!$B:$B,CONCATENATE($A2,BI$1)),COUNTIF('raw data'!$C:$C,CONCATENATE($A2,BI$1)))),0)</f>
        <v>0</v>
      </c>
      <c r="BJ2" s="5">
        <f>IFERROR(IF($A2=BJ$1,"", COUNTIF('raw data'!$B:$B,CONCATENATE($A2,BJ$1))/SUM(COUNTIF('raw data'!$B:$B,CONCATENATE($A2,BJ$1)),COUNTIF('raw data'!$C:$C,CONCATENATE($A2,BJ$1)))),0)</f>
        <v>0</v>
      </c>
      <c r="BK2" s="5">
        <f>IFERROR(IF($A2=BK$1,"", COUNTIF('raw data'!$B:$B,CONCATENATE($A2,BK$1))/SUM(COUNTIF('raw data'!$B:$B,CONCATENATE($A2,BK$1)),COUNTIF('raw data'!$C:$C,CONCATENATE($A2,BK$1)))),0)</f>
        <v>0</v>
      </c>
      <c r="BL2" s="5">
        <f>IFERROR(IF($A2=BL$1,"", COUNTIF('raw data'!$B:$B,CONCATENATE($A2,BL$1))/SUM(COUNTIF('raw data'!$B:$B,CONCATENATE($A2,BL$1)),COUNTIF('raw data'!$C:$C,CONCATENATE($A2,BL$1)))),0)</f>
        <v>0</v>
      </c>
      <c r="BM2" s="5">
        <f>IFERROR(IF($A2=BM$1,"", COUNTIF('raw data'!$B:$B,CONCATENATE($A2,BM$1))/SUM(COUNTIF('raw data'!$B:$B,CONCATENATE($A2,BM$1)),COUNTIF('raw data'!$C:$C,CONCATENATE($A2,BM$1)))),0)</f>
        <v>0</v>
      </c>
      <c r="BN2" s="5">
        <f>IFERROR(IF($A2=BN$1,"", COUNTIF('raw data'!$B:$B,CONCATENATE($A2,BN$1))/SUM(COUNTIF('raw data'!$B:$B,CONCATENATE($A2,BN$1)),COUNTIF('raw data'!$C:$C,CONCATENATE($A2,BN$1)))),0)</f>
        <v>0</v>
      </c>
      <c r="BO2" s="5">
        <f>IFERROR(IF($A2=BO$1,"", COUNTIF('raw data'!$B:$B,CONCATENATE($A2,BO$1))/SUM(COUNTIF('raw data'!$B:$B,CONCATENATE($A2,BO$1)),COUNTIF('raw data'!$C:$C,CONCATENATE($A2,BO$1)))),0)</f>
        <v>0</v>
      </c>
      <c r="BP2" s="5">
        <f>IFERROR(IF($A2=BP$1,"", COUNTIF('raw data'!$B:$B,CONCATENATE($A2,BP$1))/SUM(COUNTIF('raw data'!$B:$B,CONCATENATE($A2,BP$1)),COUNTIF('raw data'!$C:$C,CONCATENATE($A2,BP$1)))),0)</f>
        <v>0</v>
      </c>
      <c r="BQ2" s="5">
        <f>IFERROR(IF($A2=BQ$1,"", COUNTIF('raw data'!$B:$B,CONCATENATE($A2,BQ$1))/SUM(COUNTIF('raw data'!$B:$B,CONCATENATE($A2,BQ$1)),COUNTIF('raw data'!$C:$C,CONCATENATE($A2,BQ$1)))),0)</f>
        <v>0</v>
      </c>
      <c r="BR2" s="5">
        <f>IFERROR(IF($A2=BR$1,"", COUNTIF('raw data'!$B:$B,CONCATENATE($A2,BR$1))/SUM(COUNTIF('raw data'!$B:$B,CONCATENATE($A2,BR$1)),COUNTIF('raw data'!$C:$C,CONCATENATE($A2,BR$1)))),0)</f>
        <v>0</v>
      </c>
      <c r="BS2" s="5">
        <f>IFERROR(IF($A2=BS$1,"", COUNTIF('raw data'!$B:$B,CONCATENATE($A2,BS$1))/SUM(COUNTIF('raw data'!$B:$B,CONCATENATE($A2,BS$1)),COUNTIF('raw data'!$C:$C,CONCATENATE($A2,BS$1)))),0)</f>
        <v>0</v>
      </c>
      <c r="BT2" s="5">
        <f>IFERROR(IF($A2=BT$1,"", COUNTIF('raw data'!$B:$B,CONCATENATE($A2,BT$1))/SUM(COUNTIF('raw data'!$B:$B,CONCATENATE($A2,BT$1)),COUNTIF('raw data'!$C:$C,CONCATENATE($A2,BT$1)))),0)</f>
        <v>0</v>
      </c>
      <c r="BU2" s="5">
        <f>IFERROR(IF($A2=BU$1,"", COUNTIF('raw data'!$B:$B,CONCATENATE($A2,BU$1))/SUM(COUNTIF('raw data'!$B:$B,CONCATENATE($A2,BU$1)),COUNTIF('raw data'!$C:$C,CONCATENATE($A2,BU$1)))),0)</f>
        <v>0</v>
      </c>
      <c r="BV2" s="5">
        <f>IFERROR(IF($A2=BV$1,"", COUNTIF('raw data'!$B:$B,CONCATENATE($A2,BV$1))/SUM(COUNTIF('raw data'!$B:$B,CONCATENATE($A2,BV$1)),COUNTIF('raw data'!$C:$C,CONCATENATE($A2,BV$1)))),0)</f>
        <v>0</v>
      </c>
      <c r="BW2" s="5">
        <f>IFERROR(IF($A2=BW$1,"", COUNTIF('raw data'!$B:$B,CONCATENATE($A2,BW$1))/SUM(COUNTIF('raw data'!$B:$B,CONCATENATE($A2,BW$1)),COUNTIF('raw data'!$C:$C,CONCATENATE($A2,BW$1)))),0)</f>
        <v>0</v>
      </c>
      <c r="BX2" s="5">
        <f>IFERROR(IF($A2=BX$1,"", COUNTIF('raw data'!$B:$B,CONCATENATE($A2,BX$1))/SUM(COUNTIF('raw data'!$B:$B,CONCATENATE($A2,BX$1)),COUNTIF('raw data'!$C:$C,CONCATENATE($A2,BX$1)))),0)</f>
        <v>0</v>
      </c>
      <c r="BY2" s="5">
        <f>IFERROR(IF($A2=BY$1,"", COUNTIF('raw data'!$B:$B,CONCATENATE($A2,BY$1))/SUM(COUNTIF('raw data'!$B:$B,CONCATENATE($A2,BY$1)),COUNTIF('raw data'!$C:$C,CONCATENATE($A2,BY$1)))),0)</f>
        <v>0</v>
      </c>
      <c r="BZ2" s="5">
        <f>IFERROR(IF($A2=BZ$1,"", COUNTIF('raw data'!$B:$B,CONCATENATE($A2,BZ$1))/SUM(COUNTIF('raw data'!$B:$B,CONCATENATE($A2,BZ$1)),COUNTIF('raw data'!$C:$C,CONCATENATE($A2,BZ$1)))),0)</f>
        <v>0</v>
      </c>
      <c r="CA2" s="5">
        <f>IFERROR(IF($A2=CA$1,"", COUNTIF('raw data'!$B:$B,CONCATENATE($A2,CA$1))/SUM(COUNTIF('raw data'!$B:$B,CONCATENATE($A2,CA$1)),COUNTIF('raw data'!$C:$C,CONCATENATE($A2,CA$1)))),0)</f>
        <v>0</v>
      </c>
    </row>
    <row r="3">
      <c r="A3" s="6" t="str">
        <f>'winlose rates'!A3</f>
        <v>1-up mushroom</v>
      </c>
      <c r="B3" s="5">
        <f>IFERROR(IF($A3=B$1,"", COUNTIF('raw data'!$B:$B,CONCATENATE($A3,B$1))/SUM(COUNTIF('raw data'!$B:$B,CONCATENATE($A3,B$1)),COUNTIF('raw data'!$C:$C,CONCATENATE($A3,B$1)))),0)</f>
        <v>0</v>
      </c>
      <c r="C3" s="5" t="str">
        <f>IFERROR(IF($A3=C$1,"", COUNTIF('raw data'!$B:$B,CONCATENATE($A3,C$1))/SUM(COUNTIF('raw data'!$B:$B,CONCATENATE($A3,C$1)),COUNTIF('raw data'!$C:$C,CONCATENATE($A3,C$1)))),0)</f>
        <v/>
      </c>
      <c r="D3" s="5">
        <f>IFERROR(IF($A3=D$1,"", COUNTIF('raw data'!$B:$B,CONCATENATE($A3,D$1))/SUM(COUNTIF('raw data'!$B:$B,CONCATENATE($A3,D$1)),COUNTIF('raw data'!$C:$C,CONCATENATE($A3,D$1)))),0)</f>
        <v>0</v>
      </c>
      <c r="E3" s="5">
        <f>IFERROR(IF($A3=E$1,"", COUNTIF('raw data'!$B:$B,CONCATENATE($A3,E$1))/SUM(COUNTIF('raw data'!$B:$B,CONCATENATE($A3,E$1)),COUNTIF('raw data'!$C:$C,CONCATENATE($A3,E$1)))),0)</f>
        <v>0</v>
      </c>
      <c r="F3" s="5">
        <f>IFERROR(IF($A3=F$1,"", COUNTIF('raw data'!$B:$B,CONCATENATE($A3,F$1))/SUM(COUNTIF('raw data'!$B:$B,CONCATENATE($A3,F$1)),COUNTIF('raw data'!$C:$C,CONCATENATE($A3,F$1)))),0)</f>
        <v>0</v>
      </c>
      <c r="G3" s="5">
        <f>IFERROR(IF($A3=G$1,"", COUNTIF('raw data'!$B:$B,CONCATENATE($A3,G$1))/SUM(COUNTIF('raw data'!$B:$B,CONCATENATE($A3,G$1)),COUNTIF('raw data'!$C:$C,CONCATENATE($A3,G$1)))),0)</f>
        <v>0</v>
      </c>
      <c r="H3" s="5">
        <f>IFERROR(IF($A3=H$1,"", COUNTIF('raw data'!$B:$B,CONCATENATE($A3,H$1))/SUM(COUNTIF('raw data'!$B:$B,CONCATENATE($A3,H$1)),COUNTIF('raw data'!$C:$C,CONCATENATE($A3,H$1)))),0)</f>
        <v>0</v>
      </c>
      <c r="I3" s="5">
        <f>IFERROR(IF($A3=I$1,"", COUNTIF('raw data'!$B:$B,CONCATENATE($A3,I$1))/SUM(COUNTIF('raw data'!$B:$B,CONCATENATE($A3,I$1)),COUNTIF('raw data'!$C:$C,CONCATENATE($A3,I$1)))),0)</f>
        <v>0</v>
      </c>
      <c r="J3" s="5">
        <f>IFERROR(IF($A3=J$1,"", COUNTIF('raw data'!$B:$B,CONCATENATE($A3,J$1))/SUM(COUNTIF('raw data'!$B:$B,CONCATENATE($A3,J$1)),COUNTIF('raw data'!$C:$C,CONCATENATE($A3,J$1)))),0)</f>
        <v>0</v>
      </c>
      <c r="K3" s="5">
        <f>IFERROR(IF($A3=K$1,"", COUNTIF('raw data'!$B:$B,CONCATENATE($A3,K$1))/SUM(COUNTIF('raw data'!$B:$B,CONCATENATE($A3,K$1)),COUNTIF('raw data'!$C:$C,CONCATENATE($A3,K$1)))),0)</f>
        <v>0</v>
      </c>
      <c r="L3" s="5">
        <f>IFERROR(IF($A3=L$1,"", COUNTIF('raw data'!$B:$B,CONCATENATE($A3,L$1))/SUM(COUNTIF('raw data'!$B:$B,CONCATENATE($A3,L$1)),COUNTIF('raw data'!$C:$C,CONCATENATE($A3,L$1)))),0)</f>
        <v>0</v>
      </c>
      <c r="M3" s="5">
        <f>IFERROR(IF($A3=M$1,"", COUNTIF('raw data'!$B:$B,CONCATENATE($A3,M$1))/SUM(COUNTIF('raw data'!$B:$B,CONCATENATE($A3,M$1)),COUNTIF('raw data'!$C:$C,CONCATENATE($A3,M$1)))),0)</f>
        <v>0</v>
      </c>
      <c r="N3" s="5">
        <f>IFERROR(IF($A3=N$1,"", COUNTIF('raw data'!$B:$B,CONCATENATE($A3,N$1))/SUM(COUNTIF('raw data'!$B:$B,CONCATENATE($A3,N$1)),COUNTIF('raw data'!$C:$C,CONCATENATE($A3,N$1)))),0)</f>
        <v>0</v>
      </c>
      <c r="O3" s="5">
        <f>IFERROR(IF($A3=O$1,"", COUNTIF('raw data'!$B:$B,CONCATENATE($A3,O$1))/SUM(COUNTIF('raw data'!$B:$B,CONCATENATE($A3,O$1)),COUNTIF('raw data'!$C:$C,CONCATENATE($A3,O$1)))),0)</f>
        <v>0</v>
      </c>
      <c r="P3" s="5">
        <f>IFERROR(IF($A3=P$1,"", COUNTIF('raw data'!$B:$B,CONCATENATE($A3,P$1))/SUM(COUNTIF('raw data'!$B:$B,CONCATENATE($A3,P$1)),COUNTIF('raw data'!$C:$C,CONCATENATE($A3,P$1)))),0)</f>
        <v>0</v>
      </c>
      <c r="Q3" s="5">
        <f>IFERROR(IF($A3=Q$1,"", COUNTIF('raw data'!$B:$B,CONCATENATE($A3,Q$1))/SUM(COUNTIF('raw data'!$B:$B,CONCATENATE($A3,Q$1)),COUNTIF('raw data'!$C:$C,CONCATENATE($A3,Q$1)))),0)</f>
        <v>0</v>
      </c>
      <c r="R3" s="5">
        <f>IFERROR(IF($A3=R$1,"", COUNTIF('raw data'!$B:$B,CONCATENATE($A3,R$1))/SUM(COUNTIF('raw data'!$B:$B,CONCATENATE($A3,R$1)),COUNTIF('raw data'!$C:$C,CONCATENATE($A3,R$1)))),0)</f>
        <v>0</v>
      </c>
      <c r="S3" s="5">
        <f>IFERROR(IF($A3=S$1,"", COUNTIF('raw data'!$B:$B,CONCATENATE($A3,S$1))/SUM(COUNTIF('raw data'!$B:$B,CONCATENATE($A3,S$1)),COUNTIF('raw data'!$C:$C,CONCATENATE($A3,S$1)))),0)</f>
        <v>0</v>
      </c>
      <c r="T3" s="5">
        <f>IFERROR(IF($A3=T$1,"", COUNTIF('raw data'!$B:$B,CONCATENATE($A3,T$1))/SUM(COUNTIF('raw data'!$B:$B,CONCATENATE($A3,T$1)),COUNTIF('raw data'!$C:$C,CONCATENATE($A3,T$1)))),0)</f>
        <v>0</v>
      </c>
      <c r="U3" s="5">
        <f>IFERROR(IF($A3=U$1,"", COUNTIF('raw data'!$B:$B,CONCATENATE($A3,U$1))/SUM(COUNTIF('raw data'!$B:$B,CONCATENATE($A3,U$1)),COUNTIF('raw data'!$C:$C,CONCATENATE($A3,U$1)))),0)</f>
        <v>0</v>
      </c>
      <c r="V3" s="5">
        <f>IFERROR(IF($A3=V$1,"", COUNTIF('raw data'!$B:$B,CONCATENATE($A3,V$1))/SUM(COUNTIF('raw data'!$B:$B,CONCATENATE($A3,V$1)),COUNTIF('raw data'!$C:$C,CONCATENATE($A3,V$1)))),0)</f>
        <v>0</v>
      </c>
      <c r="W3" s="5">
        <f>IFERROR(IF($A3=W$1,"", COUNTIF('raw data'!$B:$B,CONCATENATE($A3,W$1))/SUM(COUNTIF('raw data'!$B:$B,CONCATENATE($A3,W$1)),COUNTIF('raw data'!$C:$C,CONCATENATE($A3,W$1)))),0)</f>
        <v>0</v>
      </c>
      <c r="X3" s="5">
        <f>IFERROR(IF($A3=X$1,"", COUNTIF('raw data'!$B:$B,CONCATENATE($A3,X$1))/SUM(COUNTIF('raw data'!$B:$B,CONCATENATE($A3,X$1)),COUNTIF('raw data'!$C:$C,CONCATENATE($A3,X$1)))),0)</f>
        <v>0</v>
      </c>
      <c r="Y3" s="5">
        <f>IFERROR(IF($A3=Y$1,"", COUNTIF('raw data'!$B:$B,CONCATENATE($A3,Y$1))/SUM(COUNTIF('raw data'!$B:$B,CONCATENATE($A3,Y$1)),COUNTIF('raw data'!$C:$C,CONCATENATE($A3,Y$1)))),0)</f>
        <v>0</v>
      </c>
      <c r="Z3" s="5">
        <f>IFERROR(IF($A3=Z$1,"", COUNTIF('raw data'!$B:$B,CONCATENATE($A3,Z$1))/SUM(COUNTIF('raw data'!$B:$B,CONCATENATE($A3,Z$1)),COUNTIF('raw data'!$C:$C,CONCATENATE($A3,Z$1)))),0)</f>
        <v>0</v>
      </c>
      <c r="AA3" s="5">
        <f>IFERROR(IF($A3=AA$1,"", COUNTIF('raw data'!$B:$B,CONCATENATE($A3,AA$1))/SUM(COUNTIF('raw data'!$B:$B,CONCATENATE($A3,AA$1)),COUNTIF('raw data'!$C:$C,CONCATENATE($A3,AA$1)))),0)</f>
        <v>0</v>
      </c>
      <c r="AB3" s="5">
        <f>IFERROR(IF($A3=AB$1,"", COUNTIF('raw data'!$B:$B,CONCATENATE($A3,AB$1))/SUM(COUNTIF('raw data'!$B:$B,CONCATENATE($A3,AB$1)),COUNTIF('raw data'!$C:$C,CONCATENATE($A3,AB$1)))),0)</f>
        <v>1</v>
      </c>
      <c r="AC3" s="5">
        <f>IFERROR(IF($A3=AC$1,"", COUNTIF('raw data'!$B:$B,CONCATENATE($A3,AC$1))/SUM(COUNTIF('raw data'!$B:$B,CONCATENATE($A3,AC$1)),COUNTIF('raw data'!$C:$C,CONCATENATE($A3,AC$1)))),0)</f>
        <v>1</v>
      </c>
      <c r="AD3" s="5">
        <f>IFERROR(IF($A3=AD$1,"", COUNTIF('raw data'!$B:$B,CONCATENATE($A3,AD$1))/SUM(COUNTIF('raw data'!$B:$B,CONCATENATE($A3,AD$1)),COUNTIF('raw data'!$C:$C,CONCATENATE($A3,AD$1)))),0)</f>
        <v>0</v>
      </c>
      <c r="AE3" s="5">
        <f>IFERROR(IF($A3=AE$1,"", COUNTIF('raw data'!$B:$B,CONCATENATE($A3,AE$1))/SUM(COUNTIF('raw data'!$B:$B,CONCATENATE($A3,AE$1)),COUNTIF('raw data'!$C:$C,CONCATENATE($A3,AE$1)))),0)</f>
        <v>0</v>
      </c>
      <c r="AF3" s="5">
        <f>IFERROR(IF($A3=AF$1,"", COUNTIF('raw data'!$B:$B,CONCATENATE($A3,AF$1))/SUM(COUNTIF('raw data'!$B:$B,CONCATENATE($A3,AF$1)),COUNTIF('raw data'!$C:$C,CONCATENATE($A3,AF$1)))),0)</f>
        <v>0</v>
      </c>
      <c r="AG3" s="5">
        <f>IFERROR(IF($A3=AG$1,"", COUNTIF('raw data'!$B:$B,CONCATENATE($A3,AG$1))/SUM(COUNTIF('raw data'!$B:$B,CONCATENATE($A3,AG$1)),COUNTIF('raw data'!$C:$C,CONCATENATE($A3,AG$1)))),0)</f>
        <v>0</v>
      </c>
      <c r="AH3" s="5">
        <f>IFERROR(IF($A3=AH$1,"", COUNTIF('raw data'!$B:$B,CONCATENATE($A3,AH$1))/SUM(COUNTIF('raw data'!$B:$B,CONCATENATE($A3,AH$1)),COUNTIF('raw data'!$C:$C,CONCATENATE($A3,AH$1)))),0)</f>
        <v>0</v>
      </c>
      <c r="AI3" s="5">
        <f>IFERROR(IF($A3=AI$1,"", COUNTIF('raw data'!$B:$B,CONCATENATE($A3,AI$1))/SUM(COUNTIF('raw data'!$B:$B,CONCATENATE($A3,AI$1)),COUNTIF('raw data'!$C:$C,CONCATENATE($A3,AI$1)))),0)</f>
        <v>0</v>
      </c>
      <c r="AJ3" s="5">
        <f>IFERROR(IF($A3=AJ$1,"", COUNTIF('raw data'!$B:$B,CONCATENATE($A3,AJ$1))/SUM(COUNTIF('raw data'!$B:$B,CONCATENATE($A3,AJ$1)),COUNTIF('raw data'!$C:$C,CONCATENATE($A3,AJ$1)))),0)</f>
        <v>0</v>
      </c>
      <c r="AK3" s="5">
        <f>IFERROR(IF($A3=AK$1,"", COUNTIF('raw data'!$B:$B,CONCATENATE($A3,AK$1))/SUM(COUNTIF('raw data'!$B:$B,CONCATENATE($A3,AK$1)),COUNTIF('raw data'!$C:$C,CONCATENATE($A3,AK$1)))),0)</f>
        <v>0</v>
      </c>
      <c r="AL3" s="5">
        <f>IFERROR(IF($A3=AL$1,"", COUNTIF('raw data'!$B:$B,CONCATENATE($A3,AL$1))/SUM(COUNTIF('raw data'!$B:$B,CONCATENATE($A3,AL$1)),COUNTIF('raw data'!$C:$C,CONCATENATE($A3,AL$1)))),0)</f>
        <v>0</v>
      </c>
      <c r="AM3" s="5">
        <f>IFERROR(IF($A3=AM$1,"", COUNTIF('raw data'!$B:$B,CONCATENATE($A3,AM$1))/SUM(COUNTIF('raw data'!$B:$B,CONCATENATE($A3,AM$1)),COUNTIF('raw data'!$C:$C,CONCATENATE($A3,AM$1)))),0)</f>
        <v>0</v>
      </c>
      <c r="AN3" s="5">
        <f>IFERROR(IF($A3=AN$1,"", COUNTIF('raw data'!$B:$B,CONCATENATE($A3,AN$1))/SUM(COUNTIF('raw data'!$B:$B,CONCATENATE($A3,AN$1)),COUNTIF('raw data'!$C:$C,CONCATENATE($A3,AN$1)))),0)</f>
        <v>0</v>
      </c>
      <c r="AO3" s="5">
        <f>IFERROR(IF($A3=AO$1,"", COUNTIF('raw data'!$B:$B,CONCATENATE($A3,AO$1))/SUM(COUNTIF('raw data'!$B:$B,CONCATENATE($A3,AO$1)),COUNTIF('raw data'!$C:$C,CONCATENATE($A3,AO$1)))),0)</f>
        <v>0</v>
      </c>
      <c r="AP3" s="5">
        <f>IFERROR(IF($A3=AP$1,"", COUNTIF('raw data'!$B:$B,CONCATENATE($A3,AP$1))/SUM(COUNTIF('raw data'!$B:$B,CONCATENATE($A3,AP$1)),COUNTIF('raw data'!$C:$C,CONCATENATE($A3,AP$1)))),0)</f>
        <v>0</v>
      </c>
      <c r="AQ3" s="5">
        <f>IFERROR(IF($A3=AQ$1,"", COUNTIF('raw data'!$B:$B,CONCATENATE($A3,AQ$1))/SUM(COUNTIF('raw data'!$B:$B,CONCATENATE($A3,AQ$1)),COUNTIF('raw data'!$C:$C,CONCATENATE($A3,AQ$1)))),0)</f>
        <v>0</v>
      </c>
      <c r="AR3" s="5">
        <f>IFERROR(IF($A3=AR$1,"", COUNTIF('raw data'!$B:$B,CONCATENATE($A3,AR$1))/SUM(COUNTIF('raw data'!$B:$B,CONCATENATE($A3,AR$1)),COUNTIF('raw data'!$C:$C,CONCATENATE($A3,AR$1)))),0)</f>
        <v>0</v>
      </c>
      <c r="AS3" s="5">
        <f>IFERROR(IF($A3=AS$1,"", COUNTIF('raw data'!$B:$B,CONCATENATE($A3,AS$1))/SUM(COUNTIF('raw data'!$B:$B,CONCATENATE($A3,AS$1)),COUNTIF('raw data'!$C:$C,CONCATENATE($A3,AS$1)))),0)</f>
        <v>0</v>
      </c>
      <c r="AT3" s="5">
        <f>IFERROR(IF($A3=AT$1,"", COUNTIF('raw data'!$B:$B,CONCATENATE($A3,AT$1))/SUM(COUNTIF('raw data'!$B:$B,CONCATENATE($A3,AT$1)),COUNTIF('raw data'!$C:$C,CONCATENATE($A3,AT$1)))),0)</f>
        <v>0</v>
      </c>
      <c r="AU3" s="5">
        <f>IFERROR(IF($A3=AU$1,"", COUNTIF('raw data'!$B:$B,CONCATENATE($A3,AU$1))/SUM(COUNTIF('raw data'!$B:$B,CONCATENATE($A3,AU$1)),COUNTIF('raw data'!$C:$C,CONCATENATE($A3,AU$1)))),0)</f>
        <v>0</v>
      </c>
      <c r="AV3" s="5">
        <f>IFERROR(IF($A3=AV$1,"", COUNTIF('raw data'!$B:$B,CONCATENATE($A3,AV$1))/SUM(COUNTIF('raw data'!$B:$B,CONCATENATE($A3,AV$1)),COUNTIF('raw data'!$C:$C,CONCATENATE($A3,AV$1)))),0)</f>
        <v>0</v>
      </c>
      <c r="AW3" s="5">
        <f>IFERROR(IF($A3=AW$1,"", COUNTIF('raw data'!$B:$B,CONCATENATE($A3,AW$1))/SUM(COUNTIF('raw data'!$B:$B,CONCATENATE($A3,AW$1)),COUNTIF('raw data'!$C:$C,CONCATENATE($A3,AW$1)))),0)</f>
        <v>0</v>
      </c>
      <c r="AX3" s="5">
        <f>IFERROR(IF($A3=AX$1,"", COUNTIF('raw data'!$B:$B,CONCATENATE($A3,AX$1))/SUM(COUNTIF('raw data'!$B:$B,CONCATENATE($A3,AX$1)),COUNTIF('raw data'!$C:$C,CONCATENATE($A3,AX$1)))),0)</f>
        <v>0</v>
      </c>
      <c r="AY3" s="5">
        <f>IFERROR(IF($A3=AY$1,"", COUNTIF('raw data'!$B:$B,CONCATENATE($A3,AY$1))/SUM(COUNTIF('raw data'!$B:$B,CONCATENATE($A3,AY$1)),COUNTIF('raw data'!$C:$C,CONCATENATE($A3,AY$1)))),0)</f>
        <v>0</v>
      </c>
      <c r="AZ3" s="5">
        <f>IFERROR(IF($A3=AZ$1,"", COUNTIF('raw data'!$B:$B,CONCATENATE($A3,AZ$1))/SUM(COUNTIF('raw data'!$B:$B,CONCATENATE($A3,AZ$1)),COUNTIF('raw data'!$C:$C,CONCATENATE($A3,AZ$1)))),0)</f>
        <v>0</v>
      </c>
      <c r="BA3" s="5">
        <f>IFERROR(IF($A3=BA$1,"", COUNTIF('raw data'!$B:$B,CONCATENATE($A3,BA$1))/SUM(COUNTIF('raw data'!$B:$B,CONCATENATE($A3,BA$1)),COUNTIF('raw data'!$C:$C,CONCATENATE($A3,BA$1)))),0)</f>
        <v>0</v>
      </c>
      <c r="BB3" s="5">
        <f>IFERROR(IF($A3=BB$1,"", COUNTIF('raw data'!$B:$B,CONCATENATE($A3,BB$1))/SUM(COUNTIF('raw data'!$B:$B,CONCATENATE($A3,BB$1)),COUNTIF('raw data'!$C:$C,CONCATENATE($A3,BB$1)))),0)</f>
        <v>0</v>
      </c>
      <c r="BC3" s="5">
        <f>IFERROR(IF($A3=BC$1,"", COUNTIF('raw data'!$B:$B,CONCATENATE($A3,BC$1))/SUM(COUNTIF('raw data'!$B:$B,CONCATENATE($A3,BC$1)),COUNTIF('raw data'!$C:$C,CONCATENATE($A3,BC$1)))),0)</f>
        <v>0</v>
      </c>
      <c r="BD3" s="5">
        <f>IFERROR(IF($A3=BD$1,"", COUNTIF('raw data'!$B:$B,CONCATENATE($A3,BD$1))/SUM(COUNTIF('raw data'!$B:$B,CONCATENATE($A3,BD$1)),COUNTIF('raw data'!$C:$C,CONCATENATE($A3,BD$1)))),0)</f>
        <v>0</v>
      </c>
      <c r="BE3" s="5">
        <f>IFERROR(IF($A3=BE$1,"", COUNTIF('raw data'!$B:$B,CONCATENATE($A3,BE$1))/SUM(COUNTIF('raw data'!$B:$B,CONCATENATE($A3,BE$1)),COUNTIF('raw data'!$C:$C,CONCATENATE($A3,BE$1)))),0)</f>
        <v>0</v>
      </c>
      <c r="BF3" s="5">
        <f>IFERROR(IF($A3=BF$1,"", COUNTIF('raw data'!$B:$B,CONCATENATE($A3,BF$1))/SUM(COUNTIF('raw data'!$B:$B,CONCATENATE($A3,BF$1)),COUNTIF('raw data'!$C:$C,CONCATENATE($A3,BF$1)))),0)</f>
        <v>0</v>
      </c>
      <c r="BG3" s="5">
        <f>IFERROR(IF($A3=BG$1,"", COUNTIF('raw data'!$B:$B,CONCATENATE($A3,BG$1))/SUM(COUNTIF('raw data'!$B:$B,CONCATENATE($A3,BG$1)),COUNTIF('raw data'!$C:$C,CONCATENATE($A3,BG$1)))),0)</f>
        <v>0</v>
      </c>
      <c r="BH3" s="5">
        <f>IFERROR(IF($A3=BH$1,"", COUNTIF('raw data'!$B:$B,CONCATENATE($A3,BH$1))/SUM(COUNTIF('raw data'!$B:$B,CONCATENATE($A3,BH$1)),COUNTIF('raw data'!$C:$C,CONCATENATE($A3,BH$1)))),0)</f>
        <v>0</v>
      </c>
      <c r="BI3" s="5">
        <f>IFERROR(IF($A3=BI$1,"", COUNTIF('raw data'!$B:$B,CONCATENATE($A3,BI$1))/SUM(COUNTIF('raw data'!$B:$B,CONCATENATE($A3,BI$1)),COUNTIF('raw data'!$C:$C,CONCATENATE($A3,BI$1)))),0)</f>
        <v>0</v>
      </c>
      <c r="BJ3" s="5">
        <f>IFERROR(IF($A3=BJ$1,"", COUNTIF('raw data'!$B:$B,CONCATENATE($A3,BJ$1))/SUM(COUNTIF('raw data'!$B:$B,CONCATENATE($A3,BJ$1)),COUNTIF('raw data'!$C:$C,CONCATENATE($A3,BJ$1)))),0)</f>
        <v>0</v>
      </c>
      <c r="BK3" s="5">
        <f>IFERROR(IF($A3=BK$1,"", COUNTIF('raw data'!$B:$B,CONCATENATE($A3,BK$1))/SUM(COUNTIF('raw data'!$B:$B,CONCATENATE($A3,BK$1)),COUNTIF('raw data'!$C:$C,CONCATENATE($A3,BK$1)))),0)</f>
        <v>0</v>
      </c>
      <c r="BL3" s="5">
        <f>IFERROR(IF($A3=BL$1,"", COUNTIF('raw data'!$B:$B,CONCATENATE($A3,BL$1))/SUM(COUNTIF('raw data'!$B:$B,CONCATENATE($A3,BL$1)),COUNTIF('raw data'!$C:$C,CONCATENATE($A3,BL$1)))),0)</f>
        <v>0</v>
      </c>
      <c r="BM3" s="5">
        <f>IFERROR(IF($A3=BM$1,"", COUNTIF('raw data'!$B:$B,CONCATENATE($A3,BM$1))/SUM(COUNTIF('raw data'!$B:$B,CONCATENATE($A3,BM$1)),COUNTIF('raw data'!$C:$C,CONCATENATE($A3,BM$1)))),0)</f>
        <v>0</v>
      </c>
      <c r="BN3" s="5">
        <f>IFERROR(IF($A3=BN$1,"", COUNTIF('raw data'!$B:$B,CONCATENATE($A3,BN$1))/SUM(COUNTIF('raw data'!$B:$B,CONCATENATE($A3,BN$1)),COUNTIF('raw data'!$C:$C,CONCATENATE($A3,BN$1)))),0)</f>
        <v>0</v>
      </c>
      <c r="BO3" s="5">
        <f>IFERROR(IF($A3=BO$1,"", COUNTIF('raw data'!$B:$B,CONCATENATE($A3,BO$1))/SUM(COUNTIF('raw data'!$B:$B,CONCATENATE($A3,BO$1)),COUNTIF('raw data'!$C:$C,CONCATENATE($A3,BO$1)))),0)</f>
        <v>0</v>
      </c>
      <c r="BP3" s="5">
        <f>IFERROR(IF($A3=BP$1,"", COUNTIF('raw data'!$B:$B,CONCATENATE($A3,BP$1))/SUM(COUNTIF('raw data'!$B:$B,CONCATENATE($A3,BP$1)),COUNTIF('raw data'!$C:$C,CONCATENATE($A3,BP$1)))),0)</f>
        <v>0</v>
      </c>
      <c r="BQ3" s="5">
        <f>IFERROR(IF($A3=BQ$1,"", COUNTIF('raw data'!$B:$B,CONCATENATE($A3,BQ$1))/SUM(COUNTIF('raw data'!$B:$B,CONCATENATE($A3,BQ$1)),COUNTIF('raw data'!$C:$C,CONCATENATE($A3,BQ$1)))),0)</f>
        <v>0</v>
      </c>
      <c r="BR3" s="5">
        <f>IFERROR(IF($A3=BR$1,"", COUNTIF('raw data'!$B:$B,CONCATENATE($A3,BR$1))/SUM(COUNTIF('raw data'!$B:$B,CONCATENATE($A3,BR$1)),COUNTIF('raw data'!$C:$C,CONCATENATE($A3,BR$1)))),0)</f>
        <v>0</v>
      </c>
      <c r="BS3" s="5">
        <f>IFERROR(IF($A3=BS$1,"", COUNTIF('raw data'!$B:$B,CONCATENATE($A3,BS$1))/SUM(COUNTIF('raw data'!$B:$B,CONCATENATE($A3,BS$1)),COUNTIF('raw data'!$C:$C,CONCATENATE($A3,BS$1)))),0)</f>
        <v>0</v>
      </c>
      <c r="BT3" s="5">
        <f>IFERROR(IF($A3=BT$1,"", COUNTIF('raw data'!$B:$B,CONCATENATE($A3,BT$1))/SUM(COUNTIF('raw data'!$B:$B,CONCATENATE($A3,BT$1)),COUNTIF('raw data'!$C:$C,CONCATENATE($A3,BT$1)))),0)</f>
        <v>0</v>
      </c>
      <c r="BU3" s="5">
        <f>IFERROR(IF($A3=BU$1,"", COUNTIF('raw data'!$B:$B,CONCATENATE($A3,BU$1))/SUM(COUNTIF('raw data'!$B:$B,CONCATENATE($A3,BU$1)),COUNTIF('raw data'!$C:$C,CONCATENATE($A3,BU$1)))),0)</f>
        <v>0</v>
      </c>
      <c r="BV3" s="5">
        <f>IFERROR(IF($A3=BV$1,"", COUNTIF('raw data'!$B:$B,CONCATENATE($A3,BV$1))/SUM(COUNTIF('raw data'!$B:$B,CONCATENATE($A3,BV$1)),COUNTIF('raw data'!$C:$C,CONCATENATE($A3,BV$1)))),0)</f>
        <v>0</v>
      </c>
      <c r="BW3" s="5">
        <f>IFERROR(IF($A3=BW$1,"", COUNTIF('raw data'!$B:$B,CONCATENATE($A3,BW$1))/SUM(COUNTIF('raw data'!$B:$B,CONCATENATE($A3,BW$1)),COUNTIF('raw data'!$C:$C,CONCATENATE($A3,BW$1)))),0)</f>
        <v>0</v>
      </c>
      <c r="BX3" s="5">
        <f>IFERROR(IF($A3=BX$1,"", COUNTIF('raw data'!$B:$B,CONCATENATE($A3,BX$1))/SUM(COUNTIF('raw data'!$B:$B,CONCATENATE($A3,BX$1)),COUNTIF('raw data'!$C:$C,CONCATENATE($A3,BX$1)))),0)</f>
        <v>0</v>
      </c>
      <c r="BY3" s="5">
        <f>IFERROR(IF($A3=BY$1,"", COUNTIF('raw data'!$B:$B,CONCATENATE($A3,BY$1))/SUM(COUNTIF('raw data'!$B:$B,CONCATENATE($A3,BY$1)),COUNTIF('raw data'!$C:$C,CONCATENATE($A3,BY$1)))),0)</f>
        <v>0</v>
      </c>
      <c r="BZ3" s="5">
        <f>IFERROR(IF($A3=BZ$1,"", COUNTIF('raw data'!$B:$B,CONCATENATE($A3,BZ$1))/SUM(COUNTIF('raw data'!$B:$B,CONCATENATE($A3,BZ$1)),COUNTIF('raw data'!$C:$C,CONCATENATE($A3,BZ$1)))),0)</f>
        <v>0</v>
      </c>
      <c r="CA3" s="5">
        <f>IFERROR(IF($A3=CA$1,"", COUNTIF('raw data'!$B:$B,CONCATENATE($A3,CA$1))/SUM(COUNTIF('raw data'!$B:$B,CONCATENATE($A3,CA$1)),COUNTIF('raw data'!$C:$C,CONCATENATE($A3,CA$1)))),0)</f>
        <v>0</v>
      </c>
    </row>
    <row r="4">
      <c r="A4" s="6" t="str">
        <f>'winlose rates'!A4</f>
        <v>arrow sign</v>
      </c>
      <c r="B4" s="5">
        <f>IFERROR(IF($A4=B$1,"", COUNTIF('raw data'!$B:$B,CONCATENATE($A4,B$1))/SUM(COUNTIF('raw data'!$B:$B,CONCATENATE($A4,B$1)),COUNTIF('raw data'!$C:$C,CONCATENATE($A4,B$1)))),0)</f>
        <v>0</v>
      </c>
      <c r="C4" s="5">
        <f>IFERROR(IF($A4=C$1,"", COUNTIF('raw data'!$B:$B,CONCATENATE($A4,C$1))/SUM(COUNTIF('raw data'!$B:$B,CONCATENATE($A4,C$1)),COUNTIF('raw data'!$C:$C,CONCATENATE($A4,C$1)))),0)</f>
        <v>0</v>
      </c>
      <c r="D4" s="5" t="str">
        <f>IFERROR(IF($A4=D$1,"", COUNTIF('raw data'!$B:$B,CONCATENATE($A4,D$1))/SUM(COUNTIF('raw data'!$B:$B,CONCATENATE($A4,D$1)),COUNTIF('raw data'!$C:$C,CONCATENATE($A4,D$1)))),0)</f>
        <v/>
      </c>
      <c r="E4" s="5">
        <f>IFERROR(IF($A4=E$1,"", COUNTIF('raw data'!$B:$B,CONCATENATE($A4,E$1))/SUM(COUNTIF('raw data'!$B:$B,CONCATENATE($A4,E$1)),COUNTIF('raw data'!$C:$C,CONCATENATE($A4,E$1)))),0)</f>
        <v>0</v>
      </c>
      <c r="F4" s="5">
        <f>IFERROR(IF($A4=F$1,"", COUNTIF('raw data'!$B:$B,CONCATENATE($A4,F$1))/SUM(COUNTIF('raw data'!$B:$B,CONCATENATE($A4,F$1)),COUNTIF('raw data'!$C:$C,CONCATENATE($A4,F$1)))),0)</f>
        <v>0</v>
      </c>
      <c r="G4" s="5">
        <f>IFERROR(IF($A4=G$1,"", COUNTIF('raw data'!$B:$B,CONCATENATE($A4,G$1))/SUM(COUNTIF('raw data'!$B:$B,CONCATENATE($A4,G$1)),COUNTIF('raw data'!$C:$C,CONCATENATE($A4,G$1)))),0)</f>
        <v>1</v>
      </c>
      <c r="H4" s="5">
        <f>IFERROR(IF($A4=H$1,"", COUNTIF('raw data'!$B:$B,CONCATENATE($A4,H$1))/SUM(COUNTIF('raw data'!$B:$B,CONCATENATE($A4,H$1)),COUNTIF('raw data'!$C:$C,CONCATENATE($A4,H$1)))),0)</f>
        <v>0</v>
      </c>
      <c r="I4" s="5">
        <f>IFERROR(IF($A4=I$1,"", COUNTIF('raw data'!$B:$B,CONCATENATE($A4,I$1))/SUM(COUNTIF('raw data'!$B:$B,CONCATENATE($A4,I$1)),COUNTIF('raw data'!$C:$C,CONCATENATE($A4,I$1)))),0)</f>
        <v>0</v>
      </c>
      <c r="J4" s="5">
        <f>IFERROR(IF($A4=J$1,"", COUNTIF('raw data'!$B:$B,CONCATENATE($A4,J$1))/SUM(COUNTIF('raw data'!$B:$B,CONCATENATE($A4,J$1)),COUNTIF('raw data'!$C:$C,CONCATENATE($A4,J$1)))),0)</f>
        <v>0</v>
      </c>
      <c r="K4" s="5">
        <f>IFERROR(IF($A4=K$1,"", COUNTIF('raw data'!$B:$B,CONCATENATE($A4,K$1))/SUM(COUNTIF('raw data'!$B:$B,CONCATENATE($A4,K$1)),COUNTIF('raw data'!$C:$C,CONCATENATE($A4,K$1)))),0)</f>
        <v>0</v>
      </c>
      <c r="L4" s="5">
        <f>IFERROR(IF($A4=L$1,"", COUNTIF('raw data'!$B:$B,CONCATENATE($A4,L$1))/SUM(COUNTIF('raw data'!$B:$B,CONCATENATE($A4,L$1)),COUNTIF('raw data'!$C:$C,CONCATENATE($A4,L$1)))),0)</f>
        <v>0</v>
      </c>
      <c r="M4" s="5">
        <f>IFERROR(IF($A4=M$1,"", COUNTIF('raw data'!$B:$B,CONCATENATE($A4,M$1))/SUM(COUNTIF('raw data'!$B:$B,CONCATENATE($A4,M$1)),COUNTIF('raw data'!$C:$C,CONCATENATE($A4,M$1)))),0)</f>
        <v>0</v>
      </c>
      <c r="N4" s="5">
        <f>IFERROR(IF($A4=N$1,"", COUNTIF('raw data'!$B:$B,CONCATENATE($A4,N$1))/SUM(COUNTIF('raw data'!$B:$B,CONCATENATE($A4,N$1)),COUNTIF('raw data'!$C:$C,CONCATENATE($A4,N$1)))),0)</f>
        <v>0</v>
      </c>
      <c r="O4" s="5">
        <f>IFERROR(IF($A4=O$1,"", COUNTIF('raw data'!$B:$B,CONCATENATE($A4,O$1))/SUM(COUNTIF('raw data'!$B:$B,CONCATENATE($A4,O$1)),COUNTIF('raw data'!$C:$C,CONCATENATE($A4,O$1)))),0)</f>
        <v>0</v>
      </c>
      <c r="P4" s="5">
        <f>IFERROR(IF($A4=P$1,"", COUNTIF('raw data'!$B:$B,CONCATENATE($A4,P$1))/SUM(COUNTIF('raw data'!$B:$B,CONCATENATE($A4,P$1)),COUNTIF('raw data'!$C:$C,CONCATENATE($A4,P$1)))),0)</f>
        <v>0</v>
      </c>
      <c r="Q4" s="5">
        <f>IFERROR(IF($A4=Q$1,"", COUNTIF('raw data'!$B:$B,CONCATENATE($A4,Q$1))/SUM(COUNTIF('raw data'!$B:$B,CONCATENATE($A4,Q$1)),COUNTIF('raw data'!$C:$C,CONCATENATE($A4,Q$1)))),0)</f>
        <v>0</v>
      </c>
      <c r="R4" s="5">
        <f>IFERROR(IF($A4=R$1,"", COUNTIF('raw data'!$B:$B,CONCATENATE($A4,R$1))/SUM(COUNTIF('raw data'!$B:$B,CONCATENATE($A4,R$1)),COUNTIF('raw data'!$C:$C,CONCATENATE($A4,R$1)))),0)</f>
        <v>0</v>
      </c>
      <c r="S4" s="5">
        <f>IFERROR(IF($A4=S$1,"", COUNTIF('raw data'!$B:$B,CONCATENATE($A4,S$1))/SUM(COUNTIF('raw data'!$B:$B,CONCATENATE($A4,S$1)),COUNTIF('raw data'!$C:$C,CONCATENATE($A4,S$1)))),0)</f>
        <v>0</v>
      </c>
      <c r="T4" s="5">
        <f>IFERROR(IF($A4=T$1,"", COUNTIF('raw data'!$B:$B,CONCATENATE($A4,T$1))/SUM(COUNTIF('raw data'!$B:$B,CONCATENATE($A4,T$1)),COUNTIF('raw data'!$C:$C,CONCATENATE($A4,T$1)))),0)</f>
        <v>0</v>
      </c>
      <c r="U4" s="5">
        <f>IFERROR(IF($A4=U$1,"", COUNTIF('raw data'!$B:$B,CONCATENATE($A4,U$1))/SUM(COUNTIF('raw data'!$B:$B,CONCATENATE($A4,U$1)),COUNTIF('raw data'!$C:$C,CONCATENATE($A4,U$1)))),0)</f>
        <v>0</v>
      </c>
      <c r="V4" s="5">
        <f>IFERROR(IF($A4=V$1,"", COUNTIF('raw data'!$B:$B,CONCATENATE($A4,V$1))/SUM(COUNTIF('raw data'!$B:$B,CONCATENATE($A4,V$1)),COUNTIF('raw data'!$C:$C,CONCATENATE($A4,V$1)))),0)</f>
        <v>0</v>
      </c>
      <c r="W4" s="5">
        <f>IFERROR(IF($A4=W$1,"", COUNTIF('raw data'!$B:$B,CONCATENATE($A4,W$1))/SUM(COUNTIF('raw data'!$B:$B,CONCATENATE($A4,W$1)),COUNTIF('raw data'!$C:$C,CONCATENATE($A4,W$1)))),0)</f>
        <v>0</v>
      </c>
      <c r="X4" s="5">
        <f>IFERROR(IF($A4=X$1,"", COUNTIF('raw data'!$B:$B,CONCATENATE($A4,X$1))/SUM(COUNTIF('raw data'!$B:$B,CONCATENATE($A4,X$1)),COUNTIF('raw data'!$C:$C,CONCATENATE($A4,X$1)))),0)</f>
        <v>0</v>
      </c>
      <c r="Y4" s="5">
        <f>IFERROR(IF($A4=Y$1,"", COUNTIF('raw data'!$B:$B,CONCATENATE($A4,Y$1))/SUM(COUNTIF('raw data'!$B:$B,CONCATENATE($A4,Y$1)),COUNTIF('raw data'!$C:$C,CONCATENATE($A4,Y$1)))),0)</f>
        <v>0</v>
      </c>
      <c r="Z4" s="5">
        <f>IFERROR(IF($A4=Z$1,"", COUNTIF('raw data'!$B:$B,CONCATENATE($A4,Z$1))/SUM(COUNTIF('raw data'!$B:$B,CONCATENATE($A4,Z$1)),COUNTIF('raw data'!$C:$C,CONCATENATE($A4,Z$1)))),0)</f>
        <v>0</v>
      </c>
      <c r="AA4" s="5">
        <f>IFERROR(IF($A4=AA$1,"", COUNTIF('raw data'!$B:$B,CONCATENATE($A4,AA$1))/SUM(COUNTIF('raw data'!$B:$B,CONCATENATE($A4,AA$1)),COUNTIF('raw data'!$C:$C,CONCATENATE($A4,AA$1)))),0)</f>
        <v>0</v>
      </c>
      <c r="AB4" s="5">
        <f>IFERROR(IF($A4=AB$1,"", COUNTIF('raw data'!$B:$B,CONCATENATE($A4,AB$1))/SUM(COUNTIF('raw data'!$B:$B,CONCATENATE($A4,AB$1)),COUNTIF('raw data'!$C:$C,CONCATENATE($A4,AB$1)))),0)</f>
        <v>0</v>
      </c>
      <c r="AC4" s="5">
        <f>IFERROR(IF($A4=AC$1,"", COUNTIF('raw data'!$B:$B,CONCATENATE($A4,AC$1))/SUM(COUNTIF('raw data'!$B:$B,CONCATENATE($A4,AC$1)),COUNTIF('raw data'!$C:$C,CONCATENATE($A4,AC$1)))),0)</f>
        <v>0</v>
      </c>
      <c r="AD4" s="5">
        <f>IFERROR(IF($A4=AD$1,"", COUNTIF('raw data'!$B:$B,CONCATENATE($A4,AD$1))/SUM(COUNTIF('raw data'!$B:$B,CONCATENATE($A4,AD$1)),COUNTIF('raw data'!$C:$C,CONCATENATE($A4,AD$1)))),0)</f>
        <v>0</v>
      </c>
      <c r="AE4" s="5">
        <f>IFERROR(IF($A4=AE$1,"", COUNTIF('raw data'!$B:$B,CONCATENATE($A4,AE$1))/SUM(COUNTIF('raw data'!$B:$B,CONCATENATE($A4,AE$1)),COUNTIF('raw data'!$C:$C,CONCATENATE($A4,AE$1)))),0)</f>
        <v>0</v>
      </c>
      <c r="AF4" s="5">
        <f>IFERROR(IF($A4=AF$1,"", COUNTIF('raw data'!$B:$B,CONCATENATE($A4,AF$1))/SUM(COUNTIF('raw data'!$B:$B,CONCATENATE($A4,AF$1)),COUNTIF('raw data'!$C:$C,CONCATENATE($A4,AF$1)))),0)</f>
        <v>0</v>
      </c>
      <c r="AG4" s="5">
        <f>IFERROR(IF($A4=AG$1,"", COUNTIF('raw data'!$B:$B,CONCATENATE($A4,AG$1))/SUM(COUNTIF('raw data'!$B:$B,CONCATENATE($A4,AG$1)),COUNTIF('raw data'!$C:$C,CONCATENATE($A4,AG$1)))),0)</f>
        <v>0</v>
      </c>
      <c r="AH4" s="5">
        <f>IFERROR(IF($A4=AH$1,"", COUNTIF('raw data'!$B:$B,CONCATENATE($A4,AH$1))/SUM(COUNTIF('raw data'!$B:$B,CONCATENATE($A4,AH$1)),COUNTIF('raw data'!$C:$C,CONCATENATE($A4,AH$1)))),0)</f>
        <v>0</v>
      </c>
      <c r="AI4" s="5">
        <f>IFERROR(IF($A4=AI$1,"", COUNTIF('raw data'!$B:$B,CONCATENATE($A4,AI$1))/SUM(COUNTIF('raw data'!$B:$B,CONCATENATE($A4,AI$1)),COUNTIF('raw data'!$C:$C,CONCATENATE($A4,AI$1)))),0)</f>
        <v>0</v>
      </c>
      <c r="AJ4" s="5">
        <f>IFERROR(IF($A4=AJ$1,"", COUNTIF('raw data'!$B:$B,CONCATENATE($A4,AJ$1))/SUM(COUNTIF('raw data'!$B:$B,CONCATENATE($A4,AJ$1)),COUNTIF('raw data'!$C:$C,CONCATENATE($A4,AJ$1)))),0)</f>
        <v>0</v>
      </c>
      <c r="AK4" s="5">
        <f>IFERROR(IF($A4=AK$1,"", COUNTIF('raw data'!$B:$B,CONCATENATE($A4,AK$1))/SUM(COUNTIF('raw data'!$B:$B,CONCATENATE($A4,AK$1)),COUNTIF('raw data'!$C:$C,CONCATENATE($A4,AK$1)))),0)</f>
        <v>0</v>
      </c>
      <c r="AL4" s="5">
        <f>IFERROR(IF($A4=AL$1,"", COUNTIF('raw data'!$B:$B,CONCATENATE($A4,AL$1))/SUM(COUNTIF('raw data'!$B:$B,CONCATENATE($A4,AL$1)),COUNTIF('raw data'!$C:$C,CONCATENATE($A4,AL$1)))),0)</f>
        <v>0</v>
      </c>
      <c r="AM4" s="5">
        <f>IFERROR(IF($A4=AM$1,"", COUNTIF('raw data'!$B:$B,CONCATENATE($A4,AM$1))/SUM(COUNTIF('raw data'!$B:$B,CONCATENATE($A4,AM$1)),COUNTIF('raw data'!$C:$C,CONCATENATE($A4,AM$1)))),0)</f>
        <v>0</v>
      </c>
      <c r="AN4" s="5">
        <f>IFERROR(IF($A4=AN$1,"", COUNTIF('raw data'!$B:$B,CONCATENATE($A4,AN$1))/SUM(COUNTIF('raw data'!$B:$B,CONCATENATE($A4,AN$1)),COUNTIF('raw data'!$C:$C,CONCATENATE($A4,AN$1)))),0)</f>
        <v>0</v>
      </c>
      <c r="AO4" s="5">
        <f>IFERROR(IF($A4=AO$1,"", COUNTIF('raw data'!$B:$B,CONCATENATE($A4,AO$1))/SUM(COUNTIF('raw data'!$B:$B,CONCATENATE($A4,AO$1)),COUNTIF('raw data'!$C:$C,CONCATENATE($A4,AO$1)))),0)</f>
        <v>0</v>
      </c>
      <c r="AP4" s="5">
        <f>IFERROR(IF($A4=AP$1,"", COUNTIF('raw data'!$B:$B,CONCATENATE($A4,AP$1))/SUM(COUNTIF('raw data'!$B:$B,CONCATENATE($A4,AP$1)),COUNTIF('raw data'!$C:$C,CONCATENATE($A4,AP$1)))),0)</f>
        <v>0</v>
      </c>
      <c r="AQ4" s="5">
        <f>IFERROR(IF($A4=AQ$1,"", COUNTIF('raw data'!$B:$B,CONCATENATE($A4,AQ$1))/SUM(COUNTIF('raw data'!$B:$B,CONCATENATE($A4,AQ$1)),COUNTIF('raw data'!$C:$C,CONCATENATE($A4,AQ$1)))),0)</f>
        <v>0</v>
      </c>
      <c r="AR4" s="5">
        <f>IFERROR(IF($A4=AR$1,"", COUNTIF('raw data'!$B:$B,CONCATENATE($A4,AR$1))/SUM(COUNTIF('raw data'!$B:$B,CONCATENATE($A4,AR$1)),COUNTIF('raw data'!$C:$C,CONCATENATE($A4,AR$1)))),0)</f>
        <v>0</v>
      </c>
      <c r="AS4" s="5">
        <f>IFERROR(IF($A4=AS$1,"", COUNTIF('raw data'!$B:$B,CONCATENATE($A4,AS$1))/SUM(COUNTIF('raw data'!$B:$B,CONCATENATE($A4,AS$1)),COUNTIF('raw data'!$C:$C,CONCATENATE($A4,AS$1)))),0)</f>
        <v>0</v>
      </c>
      <c r="AT4" s="5">
        <f>IFERROR(IF($A4=AT$1,"", COUNTIF('raw data'!$B:$B,CONCATENATE($A4,AT$1))/SUM(COUNTIF('raw data'!$B:$B,CONCATENATE($A4,AT$1)),COUNTIF('raw data'!$C:$C,CONCATENATE($A4,AT$1)))),0)</f>
        <v>0</v>
      </c>
      <c r="AU4" s="5">
        <f>IFERROR(IF($A4=AU$1,"", COUNTIF('raw data'!$B:$B,CONCATENATE($A4,AU$1))/SUM(COUNTIF('raw data'!$B:$B,CONCATENATE($A4,AU$1)),COUNTIF('raw data'!$C:$C,CONCATENATE($A4,AU$1)))),0)</f>
        <v>0</v>
      </c>
      <c r="AV4" s="5">
        <f>IFERROR(IF($A4=AV$1,"", COUNTIF('raw data'!$B:$B,CONCATENATE($A4,AV$1))/SUM(COUNTIF('raw data'!$B:$B,CONCATENATE($A4,AV$1)),COUNTIF('raw data'!$C:$C,CONCATENATE($A4,AV$1)))),0)</f>
        <v>0</v>
      </c>
      <c r="AW4" s="5">
        <f>IFERROR(IF($A4=AW$1,"", COUNTIF('raw data'!$B:$B,CONCATENATE($A4,AW$1))/SUM(COUNTIF('raw data'!$B:$B,CONCATENATE($A4,AW$1)),COUNTIF('raw data'!$C:$C,CONCATENATE($A4,AW$1)))),0)</f>
        <v>0</v>
      </c>
      <c r="AX4" s="5">
        <f>IFERROR(IF($A4=AX$1,"", COUNTIF('raw data'!$B:$B,CONCATENATE($A4,AX$1))/SUM(COUNTIF('raw data'!$B:$B,CONCATENATE($A4,AX$1)),COUNTIF('raw data'!$C:$C,CONCATENATE($A4,AX$1)))),0)</f>
        <v>0</v>
      </c>
      <c r="AY4" s="5">
        <f>IFERROR(IF($A4=AY$1,"", COUNTIF('raw data'!$B:$B,CONCATENATE($A4,AY$1))/SUM(COUNTIF('raw data'!$B:$B,CONCATENATE($A4,AY$1)),COUNTIF('raw data'!$C:$C,CONCATENATE($A4,AY$1)))),0)</f>
        <v>0</v>
      </c>
      <c r="AZ4" s="5">
        <f>IFERROR(IF($A4=AZ$1,"", COUNTIF('raw data'!$B:$B,CONCATENATE($A4,AZ$1))/SUM(COUNTIF('raw data'!$B:$B,CONCATENATE($A4,AZ$1)),COUNTIF('raw data'!$C:$C,CONCATENATE($A4,AZ$1)))),0)</f>
        <v>0</v>
      </c>
      <c r="BA4" s="5">
        <f>IFERROR(IF($A4=BA$1,"", COUNTIF('raw data'!$B:$B,CONCATENATE($A4,BA$1))/SUM(COUNTIF('raw data'!$B:$B,CONCATENATE($A4,BA$1)),COUNTIF('raw data'!$C:$C,CONCATENATE($A4,BA$1)))),0)</f>
        <v>0</v>
      </c>
      <c r="BB4" s="5">
        <f>IFERROR(IF($A4=BB$1,"", COUNTIF('raw data'!$B:$B,CONCATENATE($A4,BB$1))/SUM(COUNTIF('raw data'!$B:$B,CONCATENATE($A4,BB$1)),COUNTIF('raw data'!$C:$C,CONCATENATE($A4,BB$1)))),0)</f>
        <v>0</v>
      </c>
      <c r="BC4" s="5">
        <f>IFERROR(IF($A4=BC$1,"", COUNTIF('raw data'!$B:$B,CONCATENATE($A4,BC$1))/SUM(COUNTIF('raw data'!$B:$B,CONCATENATE($A4,BC$1)),COUNTIF('raw data'!$C:$C,CONCATENATE($A4,BC$1)))),0)</f>
        <v>0</v>
      </c>
      <c r="BD4" s="5">
        <f>IFERROR(IF($A4=BD$1,"", COUNTIF('raw data'!$B:$B,CONCATENATE($A4,BD$1))/SUM(COUNTIF('raw data'!$B:$B,CONCATENATE($A4,BD$1)),COUNTIF('raw data'!$C:$C,CONCATENATE($A4,BD$1)))),0)</f>
        <v>0</v>
      </c>
      <c r="BE4" s="5">
        <f>IFERROR(IF($A4=BE$1,"", COUNTIF('raw data'!$B:$B,CONCATENATE($A4,BE$1))/SUM(COUNTIF('raw data'!$B:$B,CONCATENATE($A4,BE$1)),COUNTIF('raw data'!$C:$C,CONCATENATE($A4,BE$1)))),0)</f>
        <v>0</v>
      </c>
      <c r="BF4" s="5">
        <f>IFERROR(IF($A4=BF$1,"", COUNTIF('raw data'!$B:$B,CONCATENATE($A4,BF$1))/SUM(COUNTIF('raw data'!$B:$B,CONCATENATE($A4,BF$1)),COUNTIF('raw data'!$C:$C,CONCATENATE($A4,BF$1)))),0)</f>
        <v>0</v>
      </c>
      <c r="BG4" s="5">
        <f>IFERROR(IF($A4=BG$1,"", COUNTIF('raw data'!$B:$B,CONCATENATE($A4,BG$1))/SUM(COUNTIF('raw data'!$B:$B,CONCATENATE($A4,BG$1)),COUNTIF('raw data'!$C:$C,CONCATENATE($A4,BG$1)))),0)</f>
        <v>0</v>
      </c>
      <c r="BH4" s="5">
        <f>IFERROR(IF($A4=BH$1,"", COUNTIF('raw data'!$B:$B,CONCATENATE($A4,BH$1))/SUM(COUNTIF('raw data'!$B:$B,CONCATENATE($A4,BH$1)),COUNTIF('raw data'!$C:$C,CONCATENATE($A4,BH$1)))),0)</f>
        <v>0</v>
      </c>
      <c r="BI4" s="5">
        <f>IFERROR(IF($A4=BI$1,"", COUNTIF('raw data'!$B:$B,CONCATENATE($A4,BI$1))/SUM(COUNTIF('raw data'!$B:$B,CONCATENATE($A4,BI$1)),COUNTIF('raw data'!$C:$C,CONCATENATE($A4,BI$1)))),0)</f>
        <v>0</v>
      </c>
      <c r="BJ4" s="5">
        <f>IFERROR(IF($A4=BJ$1,"", COUNTIF('raw data'!$B:$B,CONCATENATE($A4,BJ$1))/SUM(COUNTIF('raw data'!$B:$B,CONCATENATE($A4,BJ$1)),COUNTIF('raw data'!$C:$C,CONCATENATE($A4,BJ$1)))),0)</f>
        <v>0</v>
      </c>
      <c r="BK4" s="5">
        <f>IFERROR(IF($A4=BK$1,"", COUNTIF('raw data'!$B:$B,CONCATENATE($A4,BK$1))/SUM(COUNTIF('raw data'!$B:$B,CONCATENATE($A4,BK$1)),COUNTIF('raw data'!$C:$C,CONCATENATE($A4,BK$1)))),0)</f>
        <v>0</v>
      </c>
      <c r="BL4" s="5">
        <f>IFERROR(IF($A4=BL$1,"", COUNTIF('raw data'!$B:$B,CONCATENATE($A4,BL$1))/SUM(COUNTIF('raw data'!$B:$B,CONCATENATE($A4,BL$1)),COUNTIF('raw data'!$C:$C,CONCATENATE($A4,BL$1)))),0)</f>
        <v>0</v>
      </c>
      <c r="BM4" s="5">
        <f>IFERROR(IF($A4=BM$1,"", COUNTIF('raw data'!$B:$B,CONCATENATE($A4,BM$1))/SUM(COUNTIF('raw data'!$B:$B,CONCATENATE($A4,BM$1)),COUNTIF('raw data'!$C:$C,CONCATENATE($A4,BM$1)))),0)</f>
        <v>0</v>
      </c>
      <c r="BN4" s="5">
        <f>IFERROR(IF($A4=BN$1,"", COUNTIF('raw data'!$B:$B,CONCATENATE($A4,BN$1))/SUM(COUNTIF('raw data'!$B:$B,CONCATENATE($A4,BN$1)),COUNTIF('raw data'!$C:$C,CONCATENATE($A4,BN$1)))),0)</f>
        <v>0</v>
      </c>
      <c r="BO4" s="5">
        <f>IFERROR(IF($A4=BO$1,"", COUNTIF('raw data'!$B:$B,CONCATENATE($A4,BO$1))/SUM(COUNTIF('raw data'!$B:$B,CONCATENATE($A4,BO$1)),COUNTIF('raw data'!$C:$C,CONCATENATE($A4,BO$1)))),0)</f>
        <v>0</v>
      </c>
      <c r="BP4" s="5">
        <f>IFERROR(IF($A4=BP$1,"", COUNTIF('raw data'!$B:$B,CONCATENATE($A4,BP$1))/SUM(COUNTIF('raw data'!$B:$B,CONCATENATE($A4,BP$1)),COUNTIF('raw data'!$C:$C,CONCATENATE($A4,BP$1)))),0)</f>
        <v>0</v>
      </c>
      <c r="BQ4" s="5">
        <f>IFERROR(IF($A4=BQ$1,"", COUNTIF('raw data'!$B:$B,CONCATENATE($A4,BQ$1))/SUM(COUNTIF('raw data'!$B:$B,CONCATENATE($A4,BQ$1)),COUNTIF('raw data'!$C:$C,CONCATENATE($A4,BQ$1)))),0)</f>
        <v>0</v>
      </c>
      <c r="BR4" s="5">
        <f>IFERROR(IF($A4=BR$1,"", COUNTIF('raw data'!$B:$B,CONCATENATE($A4,BR$1))/SUM(COUNTIF('raw data'!$B:$B,CONCATENATE($A4,BR$1)),COUNTIF('raw data'!$C:$C,CONCATENATE($A4,BR$1)))),0)</f>
        <v>0</v>
      </c>
      <c r="BS4" s="5">
        <f>IFERROR(IF($A4=BS$1,"", COUNTIF('raw data'!$B:$B,CONCATENATE($A4,BS$1))/SUM(COUNTIF('raw data'!$B:$B,CONCATENATE($A4,BS$1)),COUNTIF('raw data'!$C:$C,CONCATENATE($A4,BS$1)))),0)</f>
        <v>0</v>
      </c>
      <c r="BT4" s="5">
        <f>IFERROR(IF($A4=BT$1,"", COUNTIF('raw data'!$B:$B,CONCATENATE($A4,BT$1))/SUM(COUNTIF('raw data'!$B:$B,CONCATENATE($A4,BT$1)),COUNTIF('raw data'!$C:$C,CONCATENATE($A4,BT$1)))),0)</f>
        <v>0</v>
      </c>
      <c r="BU4" s="5">
        <f>IFERROR(IF($A4=BU$1,"", COUNTIF('raw data'!$B:$B,CONCATENATE($A4,BU$1))/SUM(COUNTIF('raw data'!$B:$B,CONCATENATE($A4,BU$1)),COUNTIF('raw data'!$C:$C,CONCATENATE($A4,BU$1)))),0)</f>
        <v>0</v>
      </c>
      <c r="BV4" s="5">
        <f>IFERROR(IF($A4=BV$1,"", COUNTIF('raw data'!$B:$B,CONCATENATE($A4,BV$1))/SUM(COUNTIF('raw data'!$B:$B,CONCATENATE($A4,BV$1)),COUNTIF('raw data'!$C:$C,CONCATENATE($A4,BV$1)))),0)</f>
        <v>0</v>
      </c>
      <c r="BW4" s="5">
        <f>IFERROR(IF($A4=BW$1,"", COUNTIF('raw data'!$B:$B,CONCATENATE($A4,BW$1))/SUM(COUNTIF('raw data'!$B:$B,CONCATENATE($A4,BW$1)),COUNTIF('raw data'!$C:$C,CONCATENATE($A4,BW$1)))),0)</f>
        <v>0</v>
      </c>
      <c r="BX4" s="5">
        <f>IFERROR(IF($A4=BX$1,"", COUNTIF('raw data'!$B:$B,CONCATENATE($A4,BX$1))/SUM(COUNTIF('raw data'!$B:$B,CONCATENATE($A4,BX$1)),COUNTIF('raw data'!$C:$C,CONCATENATE($A4,BX$1)))),0)</f>
        <v>0</v>
      </c>
      <c r="BY4" s="5">
        <f>IFERROR(IF($A4=BY$1,"", COUNTIF('raw data'!$B:$B,CONCATENATE($A4,BY$1))/SUM(COUNTIF('raw data'!$B:$B,CONCATENATE($A4,BY$1)),COUNTIF('raw data'!$C:$C,CONCATENATE($A4,BY$1)))),0)</f>
        <v>0</v>
      </c>
      <c r="BZ4" s="5">
        <f>IFERROR(IF($A4=BZ$1,"", COUNTIF('raw data'!$B:$B,CONCATENATE($A4,BZ$1))/SUM(COUNTIF('raw data'!$B:$B,CONCATENATE($A4,BZ$1)),COUNTIF('raw data'!$C:$C,CONCATENATE($A4,BZ$1)))),0)</f>
        <v>0</v>
      </c>
      <c r="CA4" s="5">
        <f>IFERROR(IF($A4=CA$1,"", COUNTIF('raw data'!$B:$B,CONCATENATE($A4,CA$1))/SUM(COUNTIF('raw data'!$B:$B,CONCATENATE($A4,CA$1)),COUNTIF('raw data'!$C:$C,CONCATENATE($A4,CA$1)))),0)</f>
        <v>0</v>
      </c>
    </row>
    <row r="5">
      <c r="A5" s="6" t="str">
        <f>'winlose rates'!A5</f>
        <v>banzai bill</v>
      </c>
      <c r="B5" s="5">
        <f>IFERROR(IF($A5=B$1,"", COUNTIF('raw data'!$B:$B,CONCATENATE($A5,B$1))/SUM(COUNTIF('raw data'!$B:$B,CONCATENATE($A5,B$1)),COUNTIF('raw data'!$C:$C,CONCATENATE($A5,B$1)))),0)</f>
        <v>0</v>
      </c>
      <c r="C5" s="5">
        <f>IFERROR(IF($A5=C$1,"", COUNTIF('raw data'!$B:$B,CONCATENATE($A5,C$1))/SUM(COUNTIF('raw data'!$B:$B,CONCATENATE($A5,C$1)),COUNTIF('raw data'!$C:$C,CONCATENATE($A5,C$1)))),0)</f>
        <v>0</v>
      </c>
      <c r="D5" s="5">
        <f>IFERROR(IF($A5=D$1,"", COUNTIF('raw data'!$B:$B,CONCATENATE($A5,D$1))/SUM(COUNTIF('raw data'!$B:$B,CONCATENATE($A5,D$1)),COUNTIF('raw data'!$C:$C,CONCATENATE($A5,D$1)))),0)</f>
        <v>0</v>
      </c>
      <c r="E5" s="5" t="str">
        <f>IFERROR(IF($A5=E$1,"", COUNTIF('raw data'!$B:$B,CONCATENATE($A5,E$1))/SUM(COUNTIF('raw data'!$B:$B,CONCATENATE($A5,E$1)),COUNTIF('raw data'!$C:$C,CONCATENATE($A5,E$1)))),0)</f>
        <v/>
      </c>
      <c r="F5" s="5">
        <f>IFERROR(IF($A5=F$1,"", COUNTIF('raw data'!$B:$B,CONCATENATE($A5,F$1))/SUM(COUNTIF('raw data'!$B:$B,CONCATENATE($A5,F$1)),COUNTIF('raw data'!$C:$C,CONCATENATE($A5,F$1)))),0)</f>
        <v>0</v>
      </c>
      <c r="G5" s="5">
        <f>IFERROR(IF($A5=G$1,"", COUNTIF('raw data'!$B:$B,CONCATENATE($A5,G$1))/SUM(COUNTIF('raw data'!$B:$B,CONCATENATE($A5,G$1)),COUNTIF('raw data'!$C:$C,CONCATENATE($A5,G$1)))),0)</f>
        <v>0</v>
      </c>
      <c r="H5" s="5">
        <f>IFERROR(IF($A5=H$1,"", COUNTIF('raw data'!$B:$B,CONCATENATE($A5,H$1))/SUM(COUNTIF('raw data'!$B:$B,CONCATENATE($A5,H$1)),COUNTIF('raw data'!$C:$C,CONCATENATE($A5,H$1)))),0)</f>
        <v>0</v>
      </c>
      <c r="I5" s="5">
        <f>IFERROR(IF($A5=I$1,"", COUNTIF('raw data'!$B:$B,CONCATENATE($A5,I$1))/SUM(COUNTIF('raw data'!$B:$B,CONCATENATE($A5,I$1)),COUNTIF('raw data'!$C:$C,CONCATENATE($A5,I$1)))),0)</f>
        <v>0</v>
      </c>
      <c r="J5" s="5">
        <f>IFERROR(IF($A5=J$1,"", COUNTIF('raw data'!$B:$B,CONCATENATE($A5,J$1))/SUM(COUNTIF('raw data'!$B:$B,CONCATENATE($A5,J$1)),COUNTIF('raw data'!$C:$C,CONCATENATE($A5,J$1)))),0)</f>
        <v>0</v>
      </c>
      <c r="K5" s="5">
        <f>IFERROR(IF($A5=K$1,"", COUNTIF('raw data'!$B:$B,CONCATENATE($A5,K$1))/SUM(COUNTIF('raw data'!$B:$B,CONCATENATE($A5,K$1)),COUNTIF('raw data'!$C:$C,CONCATENATE($A5,K$1)))),0)</f>
        <v>0</v>
      </c>
      <c r="L5" s="5">
        <f>IFERROR(IF($A5=L$1,"", COUNTIF('raw data'!$B:$B,CONCATENATE($A5,L$1))/SUM(COUNTIF('raw data'!$B:$B,CONCATENATE($A5,L$1)),COUNTIF('raw data'!$C:$C,CONCATENATE($A5,L$1)))),0)</f>
        <v>0</v>
      </c>
      <c r="M5" s="5">
        <f>IFERROR(IF($A5=M$1,"", COUNTIF('raw data'!$B:$B,CONCATENATE($A5,M$1))/SUM(COUNTIF('raw data'!$B:$B,CONCATENATE($A5,M$1)),COUNTIF('raw data'!$C:$C,CONCATENATE($A5,M$1)))),0)</f>
        <v>0</v>
      </c>
      <c r="N5" s="5">
        <f>IFERROR(IF($A5=N$1,"", COUNTIF('raw data'!$B:$B,CONCATENATE($A5,N$1))/SUM(COUNTIF('raw data'!$B:$B,CONCATENATE($A5,N$1)),COUNTIF('raw data'!$C:$C,CONCATENATE($A5,N$1)))),0)</f>
        <v>0</v>
      </c>
      <c r="O5" s="5">
        <f>IFERROR(IF($A5=O$1,"", COUNTIF('raw data'!$B:$B,CONCATENATE($A5,O$1))/SUM(COUNTIF('raw data'!$B:$B,CONCATENATE($A5,O$1)),COUNTIF('raw data'!$C:$C,CONCATENATE($A5,O$1)))),0)</f>
        <v>0</v>
      </c>
      <c r="P5" s="5">
        <f>IFERROR(IF($A5=P$1,"", COUNTIF('raw data'!$B:$B,CONCATENATE($A5,P$1))/SUM(COUNTIF('raw data'!$B:$B,CONCATENATE($A5,P$1)),COUNTIF('raw data'!$C:$C,CONCATENATE($A5,P$1)))),0)</f>
        <v>0</v>
      </c>
      <c r="Q5" s="5">
        <f>IFERROR(IF($A5=Q$1,"", COUNTIF('raw data'!$B:$B,CONCATENATE($A5,Q$1))/SUM(COUNTIF('raw data'!$B:$B,CONCATENATE($A5,Q$1)),COUNTIF('raw data'!$C:$C,CONCATENATE($A5,Q$1)))),0)</f>
        <v>0</v>
      </c>
      <c r="R5" s="5">
        <f>IFERROR(IF($A5=R$1,"", COUNTIF('raw data'!$B:$B,CONCATENATE($A5,R$1))/SUM(COUNTIF('raw data'!$B:$B,CONCATENATE($A5,R$1)),COUNTIF('raw data'!$C:$C,CONCATENATE($A5,R$1)))),0)</f>
        <v>0</v>
      </c>
      <c r="S5" s="5">
        <f>IFERROR(IF($A5=S$1,"", COUNTIF('raw data'!$B:$B,CONCATENATE($A5,S$1))/SUM(COUNTIF('raw data'!$B:$B,CONCATENATE($A5,S$1)),COUNTIF('raw data'!$C:$C,CONCATENATE($A5,S$1)))),0)</f>
        <v>0</v>
      </c>
      <c r="T5" s="5">
        <f>IFERROR(IF($A5=T$1,"", COUNTIF('raw data'!$B:$B,CONCATENATE($A5,T$1))/SUM(COUNTIF('raw data'!$B:$B,CONCATENATE($A5,T$1)),COUNTIF('raw data'!$C:$C,CONCATENATE($A5,T$1)))),0)</f>
        <v>0</v>
      </c>
      <c r="U5" s="5">
        <f>IFERROR(IF($A5=U$1,"", COUNTIF('raw data'!$B:$B,CONCATENATE($A5,U$1))/SUM(COUNTIF('raw data'!$B:$B,CONCATENATE($A5,U$1)),COUNTIF('raw data'!$C:$C,CONCATENATE($A5,U$1)))),0)</f>
        <v>0</v>
      </c>
      <c r="V5" s="5">
        <f>IFERROR(IF($A5=V$1,"", COUNTIF('raw data'!$B:$B,CONCATENATE($A5,V$1))/SUM(COUNTIF('raw data'!$B:$B,CONCATENATE($A5,V$1)),COUNTIF('raw data'!$C:$C,CONCATENATE($A5,V$1)))),0)</f>
        <v>0</v>
      </c>
      <c r="W5" s="5">
        <f>IFERROR(IF($A5=W$1,"", COUNTIF('raw data'!$B:$B,CONCATENATE($A5,W$1))/SUM(COUNTIF('raw data'!$B:$B,CONCATENATE($A5,W$1)),COUNTIF('raw data'!$C:$C,CONCATENATE($A5,W$1)))),0)</f>
        <v>0</v>
      </c>
      <c r="X5" s="5">
        <f>IFERROR(IF($A5=X$1,"", COUNTIF('raw data'!$B:$B,CONCATENATE($A5,X$1))/SUM(COUNTIF('raw data'!$B:$B,CONCATENATE($A5,X$1)),COUNTIF('raw data'!$C:$C,CONCATENATE($A5,X$1)))),0)</f>
        <v>0</v>
      </c>
      <c r="Y5" s="5">
        <f>IFERROR(IF($A5=Y$1,"", COUNTIF('raw data'!$B:$B,CONCATENATE($A5,Y$1))/SUM(COUNTIF('raw data'!$B:$B,CONCATENATE($A5,Y$1)),COUNTIF('raw data'!$C:$C,CONCATENATE($A5,Y$1)))),0)</f>
        <v>0</v>
      </c>
      <c r="Z5" s="5">
        <f>IFERROR(IF($A5=Z$1,"", COUNTIF('raw data'!$B:$B,CONCATENATE($A5,Z$1))/SUM(COUNTIF('raw data'!$B:$B,CONCATENATE($A5,Z$1)),COUNTIF('raw data'!$C:$C,CONCATENATE($A5,Z$1)))),0)</f>
        <v>0</v>
      </c>
      <c r="AA5" s="5">
        <f>IFERROR(IF($A5=AA$1,"", COUNTIF('raw data'!$B:$B,CONCATENATE($A5,AA$1))/SUM(COUNTIF('raw data'!$B:$B,CONCATENATE($A5,AA$1)),COUNTIF('raw data'!$C:$C,CONCATENATE($A5,AA$1)))),0)</f>
        <v>0</v>
      </c>
      <c r="AB5" s="5">
        <f>IFERROR(IF($A5=AB$1,"", COUNTIF('raw data'!$B:$B,CONCATENATE($A5,AB$1))/SUM(COUNTIF('raw data'!$B:$B,CONCATENATE($A5,AB$1)),COUNTIF('raw data'!$C:$C,CONCATENATE($A5,AB$1)))),0)</f>
        <v>0</v>
      </c>
      <c r="AC5" s="5">
        <f>IFERROR(IF($A5=AC$1,"", COUNTIF('raw data'!$B:$B,CONCATENATE($A5,AC$1))/SUM(COUNTIF('raw data'!$B:$B,CONCATENATE($A5,AC$1)),COUNTIF('raw data'!$C:$C,CONCATENATE($A5,AC$1)))),0)</f>
        <v>1</v>
      </c>
      <c r="AD5" s="5">
        <f>IFERROR(IF($A5=AD$1,"", COUNTIF('raw data'!$B:$B,CONCATENATE($A5,AD$1))/SUM(COUNTIF('raw data'!$B:$B,CONCATENATE($A5,AD$1)),COUNTIF('raw data'!$C:$C,CONCATENATE($A5,AD$1)))),0)</f>
        <v>0</v>
      </c>
      <c r="AE5" s="5">
        <f>IFERROR(IF($A5=AE$1,"", COUNTIF('raw data'!$B:$B,CONCATENATE($A5,AE$1))/SUM(COUNTIF('raw data'!$B:$B,CONCATENATE($A5,AE$1)),COUNTIF('raw data'!$C:$C,CONCATENATE($A5,AE$1)))),0)</f>
        <v>0</v>
      </c>
      <c r="AF5" s="5">
        <f>IFERROR(IF($A5=AF$1,"", COUNTIF('raw data'!$B:$B,CONCATENATE($A5,AF$1))/SUM(COUNTIF('raw data'!$B:$B,CONCATENATE($A5,AF$1)),COUNTIF('raw data'!$C:$C,CONCATENATE($A5,AF$1)))),0)</f>
        <v>0</v>
      </c>
      <c r="AG5" s="5">
        <f>IFERROR(IF($A5=AG$1,"", COUNTIF('raw data'!$B:$B,CONCATENATE($A5,AG$1))/SUM(COUNTIF('raw data'!$B:$B,CONCATENATE($A5,AG$1)),COUNTIF('raw data'!$C:$C,CONCATENATE($A5,AG$1)))),0)</f>
        <v>0</v>
      </c>
      <c r="AH5" s="5">
        <f>IFERROR(IF($A5=AH$1,"", COUNTIF('raw data'!$B:$B,CONCATENATE($A5,AH$1))/SUM(COUNTIF('raw data'!$B:$B,CONCATENATE($A5,AH$1)),COUNTIF('raw data'!$C:$C,CONCATENATE($A5,AH$1)))),0)</f>
        <v>0</v>
      </c>
      <c r="AI5" s="5">
        <f>IFERROR(IF($A5=AI$1,"", COUNTIF('raw data'!$B:$B,CONCATENATE($A5,AI$1))/SUM(COUNTIF('raw data'!$B:$B,CONCATENATE($A5,AI$1)),COUNTIF('raw data'!$C:$C,CONCATENATE($A5,AI$1)))),0)</f>
        <v>0</v>
      </c>
      <c r="AJ5" s="5">
        <f>IFERROR(IF($A5=AJ$1,"", COUNTIF('raw data'!$B:$B,CONCATENATE($A5,AJ$1))/SUM(COUNTIF('raw data'!$B:$B,CONCATENATE($A5,AJ$1)),COUNTIF('raw data'!$C:$C,CONCATENATE($A5,AJ$1)))),0)</f>
        <v>0</v>
      </c>
      <c r="AK5" s="5">
        <f>IFERROR(IF($A5=AK$1,"", COUNTIF('raw data'!$B:$B,CONCATENATE($A5,AK$1))/SUM(COUNTIF('raw data'!$B:$B,CONCATENATE($A5,AK$1)),COUNTIF('raw data'!$C:$C,CONCATENATE($A5,AK$1)))),0)</f>
        <v>0</v>
      </c>
      <c r="AL5" s="5">
        <f>IFERROR(IF($A5=AL$1,"", COUNTIF('raw data'!$B:$B,CONCATENATE($A5,AL$1))/SUM(COUNTIF('raw data'!$B:$B,CONCATENATE($A5,AL$1)),COUNTIF('raw data'!$C:$C,CONCATENATE($A5,AL$1)))),0)</f>
        <v>0</v>
      </c>
      <c r="AM5" s="5">
        <f>IFERROR(IF($A5=AM$1,"", COUNTIF('raw data'!$B:$B,CONCATENATE($A5,AM$1))/SUM(COUNTIF('raw data'!$B:$B,CONCATENATE($A5,AM$1)),COUNTIF('raw data'!$C:$C,CONCATENATE($A5,AM$1)))),0)</f>
        <v>0</v>
      </c>
      <c r="AN5" s="5">
        <f>IFERROR(IF($A5=AN$1,"", COUNTIF('raw data'!$B:$B,CONCATENATE($A5,AN$1))/SUM(COUNTIF('raw data'!$B:$B,CONCATENATE($A5,AN$1)),COUNTIF('raw data'!$C:$C,CONCATENATE($A5,AN$1)))),0)</f>
        <v>0</v>
      </c>
      <c r="AO5" s="5">
        <f>IFERROR(IF($A5=AO$1,"", COUNTIF('raw data'!$B:$B,CONCATENATE($A5,AO$1))/SUM(COUNTIF('raw data'!$B:$B,CONCATENATE($A5,AO$1)),COUNTIF('raw data'!$C:$C,CONCATENATE($A5,AO$1)))),0)</f>
        <v>1</v>
      </c>
      <c r="AP5" s="5">
        <f>IFERROR(IF($A5=AP$1,"", COUNTIF('raw data'!$B:$B,CONCATENATE($A5,AP$1))/SUM(COUNTIF('raw data'!$B:$B,CONCATENATE($A5,AP$1)),COUNTIF('raw data'!$C:$C,CONCATENATE($A5,AP$1)))),0)</f>
        <v>0</v>
      </c>
      <c r="AQ5" s="5">
        <f>IFERROR(IF($A5=AQ$1,"", COUNTIF('raw data'!$B:$B,CONCATENATE($A5,AQ$1))/SUM(COUNTIF('raw data'!$B:$B,CONCATENATE($A5,AQ$1)),COUNTIF('raw data'!$C:$C,CONCATENATE($A5,AQ$1)))),0)</f>
        <v>0</v>
      </c>
      <c r="AR5" s="5">
        <f>IFERROR(IF($A5=AR$1,"", COUNTIF('raw data'!$B:$B,CONCATENATE($A5,AR$1))/SUM(COUNTIF('raw data'!$B:$B,CONCATENATE($A5,AR$1)),COUNTIF('raw data'!$C:$C,CONCATENATE($A5,AR$1)))),0)</f>
        <v>0</v>
      </c>
      <c r="AS5" s="5">
        <f>IFERROR(IF($A5=AS$1,"", COUNTIF('raw data'!$B:$B,CONCATENATE($A5,AS$1))/SUM(COUNTIF('raw data'!$B:$B,CONCATENATE($A5,AS$1)),COUNTIF('raw data'!$C:$C,CONCATENATE($A5,AS$1)))),0)</f>
        <v>0</v>
      </c>
      <c r="AT5" s="5">
        <f>IFERROR(IF($A5=AT$1,"", COUNTIF('raw data'!$B:$B,CONCATENATE($A5,AT$1))/SUM(COUNTIF('raw data'!$B:$B,CONCATENATE($A5,AT$1)),COUNTIF('raw data'!$C:$C,CONCATENATE($A5,AT$1)))),0)</f>
        <v>0</v>
      </c>
      <c r="AU5" s="5">
        <f>IFERROR(IF($A5=AU$1,"", COUNTIF('raw data'!$B:$B,CONCATENATE($A5,AU$1))/SUM(COUNTIF('raw data'!$B:$B,CONCATENATE($A5,AU$1)),COUNTIF('raw data'!$C:$C,CONCATENATE($A5,AU$1)))),0)</f>
        <v>0</v>
      </c>
      <c r="AV5" s="5">
        <f>IFERROR(IF($A5=AV$1,"", COUNTIF('raw data'!$B:$B,CONCATENATE($A5,AV$1))/SUM(COUNTIF('raw data'!$B:$B,CONCATENATE($A5,AV$1)),COUNTIF('raw data'!$C:$C,CONCATENATE($A5,AV$1)))),0)</f>
        <v>0</v>
      </c>
      <c r="AW5" s="5">
        <f>IFERROR(IF($A5=AW$1,"", COUNTIF('raw data'!$B:$B,CONCATENATE($A5,AW$1))/SUM(COUNTIF('raw data'!$B:$B,CONCATENATE($A5,AW$1)),COUNTIF('raw data'!$C:$C,CONCATENATE($A5,AW$1)))),0)</f>
        <v>0</v>
      </c>
      <c r="AX5" s="5">
        <f>IFERROR(IF($A5=AX$1,"", COUNTIF('raw data'!$B:$B,CONCATENATE($A5,AX$1))/SUM(COUNTIF('raw data'!$B:$B,CONCATENATE($A5,AX$1)),COUNTIF('raw data'!$C:$C,CONCATENATE($A5,AX$1)))),0)</f>
        <v>0</v>
      </c>
      <c r="AY5" s="5">
        <f>IFERROR(IF($A5=AY$1,"", COUNTIF('raw data'!$B:$B,CONCATENATE($A5,AY$1))/SUM(COUNTIF('raw data'!$B:$B,CONCATENATE($A5,AY$1)),COUNTIF('raw data'!$C:$C,CONCATENATE($A5,AY$1)))),0)</f>
        <v>0</v>
      </c>
      <c r="AZ5" s="5">
        <f>IFERROR(IF($A5=AZ$1,"", COUNTIF('raw data'!$B:$B,CONCATENATE($A5,AZ$1))/SUM(COUNTIF('raw data'!$B:$B,CONCATENATE($A5,AZ$1)),COUNTIF('raw data'!$C:$C,CONCATENATE($A5,AZ$1)))),0)</f>
        <v>0</v>
      </c>
      <c r="BA5" s="5">
        <f>IFERROR(IF($A5=BA$1,"", COUNTIF('raw data'!$B:$B,CONCATENATE($A5,BA$1))/SUM(COUNTIF('raw data'!$B:$B,CONCATENATE($A5,BA$1)),COUNTIF('raw data'!$C:$C,CONCATENATE($A5,BA$1)))),0)</f>
        <v>0</v>
      </c>
      <c r="BB5" s="5">
        <f>IFERROR(IF($A5=BB$1,"", COUNTIF('raw data'!$B:$B,CONCATENATE($A5,BB$1))/SUM(COUNTIF('raw data'!$B:$B,CONCATENATE($A5,BB$1)),COUNTIF('raw data'!$C:$C,CONCATENATE($A5,BB$1)))),0)</f>
        <v>0</v>
      </c>
      <c r="BC5" s="5">
        <f>IFERROR(IF($A5=BC$1,"", COUNTIF('raw data'!$B:$B,CONCATENATE($A5,BC$1))/SUM(COUNTIF('raw data'!$B:$B,CONCATENATE($A5,BC$1)),COUNTIF('raw data'!$C:$C,CONCATENATE($A5,BC$1)))),0)</f>
        <v>0</v>
      </c>
      <c r="BD5" s="5">
        <f>IFERROR(IF($A5=BD$1,"", COUNTIF('raw data'!$B:$B,CONCATENATE($A5,BD$1))/SUM(COUNTIF('raw data'!$B:$B,CONCATENATE($A5,BD$1)),COUNTIF('raw data'!$C:$C,CONCATENATE($A5,BD$1)))),0)</f>
        <v>0</v>
      </c>
      <c r="BE5" s="5">
        <f>IFERROR(IF($A5=BE$1,"", COUNTIF('raw data'!$B:$B,CONCATENATE($A5,BE$1))/SUM(COUNTIF('raw data'!$B:$B,CONCATENATE($A5,BE$1)),COUNTIF('raw data'!$C:$C,CONCATENATE($A5,BE$1)))),0)</f>
        <v>0</v>
      </c>
      <c r="BF5" s="5">
        <f>IFERROR(IF($A5=BF$1,"", COUNTIF('raw data'!$B:$B,CONCATENATE($A5,BF$1))/SUM(COUNTIF('raw data'!$B:$B,CONCATENATE($A5,BF$1)),COUNTIF('raw data'!$C:$C,CONCATENATE($A5,BF$1)))),0)</f>
        <v>0</v>
      </c>
      <c r="BG5" s="5">
        <f>IFERROR(IF($A5=BG$1,"", COUNTIF('raw data'!$B:$B,CONCATENATE($A5,BG$1))/SUM(COUNTIF('raw data'!$B:$B,CONCATENATE($A5,BG$1)),COUNTIF('raw data'!$C:$C,CONCATENATE($A5,BG$1)))),0)</f>
        <v>0</v>
      </c>
      <c r="BH5" s="5">
        <f>IFERROR(IF($A5=BH$1,"", COUNTIF('raw data'!$B:$B,CONCATENATE($A5,BH$1))/SUM(COUNTIF('raw data'!$B:$B,CONCATENATE($A5,BH$1)),COUNTIF('raw data'!$C:$C,CONCATENATE($A5,BH$1)))),0)</f>
        <v>0</v>
      </c>
      <c r="BI5" s="5">
        <f>IFERROR(IF($A5=BI$1,"", COUNTIF('raw data'!$B:$B,CONCATENATE($A5,BI$1))/SUM(COUNTIF('raw data'!$B:$B,CONCATENATE($A5,BI$1)),COUNTIF('raw data'!$C:$C,CONCATENATE($A5,BI$1)))),0)</f>
        <v>0</v>
      </c>
      <c r="BJ5" s="5">
        <f>IFERROR(IF($A5=BJ$1,"", COUNTIF('raw data'!$B:$B,CONCATENATE($A5,BJ$1))/SUM(COUNTIF('raw data'!$B:$B,CONCATENATE($A5,BJ$1)),COUNTIF('raw data'!$C:$C,CONCATENATE($A5,BJ$1)))),0)</f>
        <v>0</v>
      </c>
      <c r="BK5" s="5">
        <f>IFERROR(IF($A5=BK$1,"", COUNTIF('raw data'!$B:$B,CONCATENATE($A5,BK$1))/SUM(COUNTIF('raw data'!$B:$B,CONCATENATE($A5,BK$1)),COUNTIF('raw data'!$C:$C,CONCATENATE($A5,BK$1)))),0)</f>
        <v>0</v>
      </c>
      <c r="BL5" s="5">
        <f>IFERROR(IF($A5=BL$1,"", COUNTIF('raw data'!$B:$B,CONCATENATE($A5,BL$1))/SUM(COUNTIF('raw data'!$B:$B,CONCATENATE($A5,BL$1)),COUNTIF('raw data'!$C:$C,CONCATENATE($A5,BL$1)))),0)</f>
        <v>0</v>
      </c>
      <c r="BM5" s="5">
        <f>IFERROR(IF($A5=BM$1,"", COUNTIF('raw data'!$B:$B,CONCATENATE($A5,BM$1))/SUM(COUNTIF('raw data'!$B:$B,CONCATENATE($A5,BM$1)),COUNTIF('raw data'!$C:$C,CONCATENATE($A5,BM$1)))),0)</f>
        <v>0</v>
      </c>
      <c r="BN5" s="5">
        <f>IFERROR(IF($A5=BN$1,"", COUNTIF('raw data'!$B:$B,CONCATENATE($A5,BN$1))/SUM(COUNTIF('raw data'!$B:$B,CONCATENATE($A5,BN$1)),COUNTIF('raw data'!$C:$C,CONCATENATE($A5,BN$1)))),0)</f>
        <v>1</v>
      </c>
      <c r="BO5" s="5">
        <f>IFERROR(IF($A5=BO$1,"", COUNTIF('raw data'!$B:$B,CONCATENATE($A5,BO$1))/SUM(COUNTIF('raw data'!$B:$B,CONCATENATE($A5,BO$1)),COUNTIF('raw data'!$C:$C,CONCATENATE($A5,BO$1)))),0)</f>
        <v>0</v>
      </c>
      <c r="BP5" s="5">
        <f>IFERROR(IF($A5=BP$1,"", COUNTIF('raw data'!$B:$B,CONCATENATE($A5,BP$1))/SUM(COUNTIF('raw data'!$B:$B,CONCATENATE($A5,BP$1)),COUNTIF('raw data'!$C:$C,CONCATENATE($A5,BP$1)))),0)</f>
        <v>0</v>
      </c>
      <c r="BQ5" s="5">
        <f>IFERROR(IF($A5=BQ$1,"", COUNTIF('raw data'!$B:$B,CONCATENATE($A5,BQ$1))/SUM(COUNTIF('raw data'!$B:$B,CONCATENATE($A5,BQ$1)),COUNTIF('raw data'!$C:$C,CONCATENATE($A5,BQ$1)))),0)</f>
        <v>0</v>
      </c>
      <c r="BR5" s="5">
        <f>IFERROR(IF($A5=BR$1,"", COUNTIF('raw data'!$B:$B,CONCATENATE($A5,BR$1))/SUM(COUNTIF('raw data'!$B:$B,CONCATENATE($A5,BR$1)),COUNTIF('raw data'!$C:$C,CONCATENATE($A5,BR$1)))),0)</f>
        <v>0</v>
      </c>
      <c r="BS5" s="5">
        <f>IFERROR(IF($A5=BS$1,"", COUNTIF('raw data'!$B:$B,CONCATENATE($A5,BS$1))/SUM(COUNTIF('raw data'!$B:$B,CONCATENATE($A5,BS$1)),COUNTIF('raw data'!$C:$C,CONCATENATE($A5,BS$1)))),0)</f>
        <v>0</v>
      </c>
      <c r="BT5" s="5">
        <f>IFERROR(IF($A5=BT$1,"", COUNTIF('raw data'!$B:$B,CONCATENATE($A5,BT$1))/SUM(COUNTIF('raw data'!$B:$B,CONCATENATE($A5,BT$1)),COUNTIF('raw data'!$C:$C,CONCATENATE($A5,BT$1)))),0)</f>
        <v>1</v>
      </c>
      <c r="BU5" s="5">
        <f>IFERROR(IF($A5=BU$1,"", COUNTIF('raw data'!$B:$B,CONCATENATE($A5,BU$1))/SUM(COUNTIF('raw data'!$B:$B,CONCATENATE($A5,BU$1)),COUNTIF('raw data'!$C:$C,CONCATENATE($A5,BU$1)))),0)</f>
        <v>0</v>
      </c>
      <c r="BV5" s="5">
        <f>IFERROR(IF($A5=BV$1,"", COUNTIF('raw data'!$B:$B,CONCATENATE($A5,BV$1))/SUM(COUNTIF('raw data'!$B:$B,CONCATENATE($A5,BV$1)),COUNTIF('raw data'!$C:$C,CONCATENATE($A5,BV$1)))),0)</f>
        <v>0</v>
      </c>
      <c r="BW5" s="5">
        <f>IFERROR(IF($A5=BW$1,"", COUNTIF('raw data'!$B:$B,CONCATENATE($A5,BW$1))/SUM(COUNTIF('raw data'!$B:$B,CONCATENATE($A5,BW$1)),COUNTIF('raw data'!$C:$C,CONCATENATE($A5,BW$1)))),0)</f>
        <v>1</v>
      </c>
      <c r="BX5" s="5">
        <f>IFERROR(IF($A5=BX$1,"", COUNTIF('raw data'!$B:$B,CONCATENATE($A5,BX$1))/SUM(COUNTIF('raw data'!$B:$B,CONCATENATE($A5,BX$1)),COUNTIF('raw data'!$C:$C,CONCATENATE($A5,BX$1)))),0)</f>
        <v>0</v>
      </c>
      <c r="BY5" s="5">
        <f>IFERROR(IF($A5=BY$1,"", COUNTIF('raw data'!$B:$B,CONCATENATE($A5,BY$1))/SUM(COUNTIF('raw data'!$B:$B,CONCATENATE($A5,BY$1)),COUNTIF('raw data'!$C:$C,CONCATENATE($A5,BY$1)))),0)</f>
        <v>0</v>
      </c>
      <c r="BZ5" s="5">
        <f>IFERROR(IF($A5=BZ$1,"", COUNTIF('raw data'!$B:$B,CONCATENATE($A5,BZ$1))/SUM(COUNTIF('raw data'!$B:$B,CONCATENATE($A5,BZ$1)),COUNTIF('raw data'!$C:$C,CONCATENATE($A5,BZ$1)))),0)</f>
        <v>0</v>
      </c>
      <c r="CA5" s="5">
        <f>IFERROR(IF($A5=CA$1,"", COUNTIF('raw data'!$B:$B,CONCATENATE($A5,CA$1))/SUM(COUNTIF('raw data'!$B:$B,CONCATENATE($A5,CA$1)),COUNTIF('raw data'!$C:$C,CONCATENATE($A5,CA$1)))),0)</f>
        <v>0</v>
      </c>
    </row>
    <row r="6">
      <c r="A6" s="6" t="str">
        <f>'winlose rates'!A6</f>
        <v>big mush/cat/flying p-up</v>
      </c>
      <c r="B6" s="5">
        <f>IFERROR(IF($A6=B$1,"", COUNTIF('raw data'!$B:$B,CONCATENATE($A6,B$1))/SUM(COUNTIF('raw data'!$B:$B,CONCATENATE($A6,B$1)),COUNTIF('raw data'!$C:$C,CONCATENATE($A6,B$1)))),0)</f>
        <v>0</v>
      </c>
      <c r="C6" s="5">
        <f>IFERROR(IF($A6=C$1,"", COUNTIF('raw data'!$B:$B,CONCATENATE($A6,C$1))/SUM(COUNTIF('raw data'!$B:$B,CONCATENATE($A6,C$1)),COUNTIF('raw data'!$C:$C,CONCATENATE($A6,C$1)))),0)</f>
        <v>0</v>
      </c>
      <c r="D6" s="5">
        <f>IFERROR(IF($A6=D$1,"", COUNTIF('raw data'!$B:$B,CONCATENATE($A6,D$1))/SUM(COUNTIF('raw data'!$B:$B,CONCATENATE($A6,D$1)),COUNTIF('raw data'!$C:$C,CONCATENATE($A6,D$1)))),0)</f>
        <v>0</v>
      </c>
      <c r="E6" s="5">
        <f>IFERROR(IF($A6=E$1,"", COUNTIF('raw data'!$B:$B,CONCATENATE($A6,E$1))/SUM(COUNTIF('raw data'!$B:$B,CONCATENATE($A6,E$1)),COUNTIF('raw data'!$C:$C,CONCATENATE($A6,E$1)))),0)</f>
        <v>0</v>
      </c>
      <c r="F6" s="5" t="str">
        <f>IFERROR(IF($A6=F$1,"", COUNTIF('raw data'!$B:$B,CONCATENATE($A6,F$1))/SUM(COUNTIF('raw data'!$B:$B,CONCATENATE($A6,F$1)),COUNTIF('raw data'!$C:$C,CONCATENATE($A6,F$1)))),0)</f>
        <v/>
      </c>
      <c r="G6" s="5">
        <f>IFERROR(IF($A6=G$1,"", COUNTIF('raw data'!$B:$B,CONCATENATE($A6,G$1))/SUM(COUNTIF('raw data'!$B:$B,CONCATENATE($A6,G$1)),COUNTIF('raw data'!$C:$C,CONCATENATE($A6,G$1)))),0)</f>
        <v>0</v>
      </c>
      <c r="H6" s="5">
        <f>IFERROR(IF($A6=H$1,"", COUNTIF('raw data'!$B:$B,CONCATENATE($A6,H$1))/SUM(COUNTIF('raw data'!$B:$B,CONCATENATE($A6,H$1)),COUNTIF('raw data'!$C:$C,CONCATENATE($A6,H$1)))),0)</f>
        <v>0</v>
      </c>
      <c r="I6" s="5">
        <f>IFERROR(IF($A6=I$1,"", COUNTIF('raw data'!$B:$B,CONCATENATE($A6,I$1))/SUM(COUNTIF('raw data'!$B:$B,CONCATENATE($A6,I$1)),COUNTIF('raw data'!$C:$C,CONCATENATE($A6,I$1)))),0)</f>
        <v>0</v>
      </c>
      <c r="J6" s="5">
        <f>IFERROR(IF($A6=J$1,"", COUNTIF('raw data'!$B:$B,CONCATENATE($A6,J$1))/SUM(COUNTIF('raw data'!$B:$B,CONCATENATE($A6,J$1)),COUNTIF('raw data'!$C:$C,CONCATENATE($A6,J$1)))),0)</f>
        <v>0</v>
      </c>
      <c r="K6" s="5">
        <f>IFERROR(IF($A6=K$1,"", COUNTIF('raw data'!$B:$B,CONCATENATE($A6,K$1))/SUM(COUNTIF('raw data'!$B:$B,CONCATENATE($A6,K$1)),COUNTIF('raw data'!$C:$C,CONCATENATE($A6,K$1)))),0)</f>
        <v>0</v>
      </c>
      <c r="L6" s="5">
        <f>IFERROR(IF($A6=L$1,"", COUNTIF('raw data'!$B:$B,CONCATENATE($A6,L$1))/SUM(COUNTIF('raw data'!$B:$B,CONCATENATE($A6,L$1)),COUNTIF('raw data'!$C:$C,CONCATENATE($A6,L$1)))),0)</f>
        <v>0</v>
      </c>
      <c r="M6" s="5">
        <f>IFERROR(IF($A6=M$1,"", COUNTIF('raw data'!$B:$B,CONCATENATE($A6,M$1))/SUM(COUNTIF('raw data'!$B:$B,CONCATENATE($A6,M$1)),COUNTIF('raw data'!$C:$C,CONCATENATE($A6,M$1)))),0)</f>
        <v>0</v>
      </c>
      <c r="N6" s="5">
        <f>IFERROR(IF($A6=N$1,"", COUNTIF('raw data'!$B:$B,CONCATENATE($A6,N$1))/SUM(COUNTIF('raw data'!$B:$B,CONCATENATE($A6,N$1)),COUNTIF('raw data'!$C:$C,CONCATENATE($A6,N$1)))),0)</f>
        <v>0</v>
      </c>
      <c r="O6" s="5">
        <f>IFERROR(IF($A6=O$1,"", COUNTIF('raw data'!$B:$B,CONCATENATE($A6,O$1))/SUM(COUNTIF('raw data'!$B:$B,CONCATENATE($A6,O$1)),COUNTIF('raw data'!$C:$C,CONCATENATE($A6,O$1)))),0)</f>
        <v>0</v>
      </c>
      <c r="P6" s="5">
        <f>IFERROR(IF($A6=P$1,"", COUNTIF('raw data'!$B:$B,CONCATENATE($A6,P$1))/SUM(COUNTIF('raw data'!$B:$B,CONCATENATE($A6,P$1)),COUNTIF('raw data'!$C:$C,CONCATENATE($A6,P$1)))),0)</f>
        <v>0</v>
      </c>
      <c r="Q6" s="5">
        <f>IFERROR(IF($A6=Q$1,"", COUNTIF('raw data'!$B:$B,CONCATENATE($A6,Q$1))/SUM(COUNTIF('raw data'!$B:$B,CONCATENATE($A6,Q$1)),COUNTIF('raw data'!$C:$C,CONCATENATE($A6,Q$1)))),0)</f>
        <v>0</v>
      </c>
      <c r="R6" s="5">
        <f>IFERROR(IF($A6=R$1,"", COUNTIF('raw data'!$B:$B,CONCATENATE($A6,R$1))/SUM(COUNTIF('raw data'!$B:$B,CONCATENATE($A6,R$1)),COUNTIF('raw data'!$C:$C,CONCATENATE($A6,R$1)))),0)</f>
        <v>0</v>
      </c>
      <c r="S6" s="5">
        <f>IFERROR(IF($A6=S$1,"", COUNTIF('raw data'!$B:$B,CONCATENATE($A6,S$1))/SUM(COUNTIF('raw data'!$B:$B,CONCATENATE($A6,S$1)),COUNTIF('raw data'!$C:$C,CONCATENATE($A6,S$1)))),0)</f>
        <v>0</v>
      </c>
      <c r="T6" s="5">
        <f>IFERROR(IF($A6=T$1,"", COUNTIF('raw data'!$B:$B,CONCATENATE($A6,T$1))/SUM(COUNTIF('raw data'!$B:$B,CONCATENATE($A6,T$1)),COUNTIF('raw data'!$C:$C,CONCATENATE($A6,T$1)))),0)</f>
        <v>0</v>
      </c>
      <c r="U6" s="5">
        <f>IFERROR(IF($A6=U$1,"", COUNTIF('raw data'!$B:$B,CONCATENATE($A6,U$1))/SUM(COUNTIF('raw data'!$B:$B,CONCATENATE($A6,U$1)),COUNTIF('raw data'!$C:$C,CONCATENATE($A6,U$1)))),0)</f>
        <v>0</v>
      </c>
      <c r="V6" s="5">
        <f>IFERROR(IF($A6=V$1,"", COUNTIF('raw data'!$B:$B,CONCATENATE($A6,V$1))/SUM(COUNTIF('raw data'!$B:$B,CONCATENATE($A6,V$1)),COUNTIF('raw data'!$C:$C,CONCATENATE($A6,V$1)))),0)</f>
        <v>0</v>
      </c>
      <c r="W6" s="5">
        <f>IFERROR(IF($A6=W$1,"", COUNTIF('raw data'!$B:$B,CONCATENATE($A6,W$1))/SUM(COUNTIF('raw data'!$B:$B,CONCATENATE($A6,W$1)),COUNTIF('raw data'!$C:$C,CONCATENATE($A6,W$1)))),0)</f>
        <v>0</v>
      </c>
      <c r="X6" s="5">
        <f>IFERROR(IF($A6=X$1,"", COUNTIF('raw data'!$B:$B,CONCATENATE($A6,X$1))/SUM(COUNTIF('raw data'!$B:$B,CONCATENATE($A6,X$1)),COUNTIF('raw data'!$C:$C,CONCATENATE($A6,X$1)))),0)</f>
        <v>0</v>
      </c>
      <c r="Y6" s="5">
        <f>IFERROR(IF($A6=Y$1,"", COUNTIF('raw data'!$B:$B,CONCATENATE($A6,Y$1))/SUM(COUNTIF('raw data'!$B:$B,CONCATENATE($A6,Y$1)),COUNTIF('raw data'!$C:$C,CONCATENATE($A6,Y$1)))),0)</f>
        <v>0</v>
      </c>
      <c r="Z6" s="5">
        <f>IFERROR(IF($A6=Z$1,"", COUNTIF('raw data'!$B:$B,CONCATENATE($A6,Z$1))/SUM(COUNTIF('raw data'!$B:$B,CONCATENATE($A6,Z$1)),COUNTIF('raw data'!$C:$C,CONCATENATE($A6,Z$1)))),0)</f>
        <v>0</v>
      </c>
      <c r="AA6" s="5">
        <f>IFERROR(IF($A6=AA$1,"", COUNTIF('raw data'!$B:$B,CONCATENATE($A6,AA$1))/SUM(COUNTIF('raw data'!$B:$B,CONCATENATE($A6,AA$1)),COUNTIF('raw data'!$C:$C,CONCATENATE($A6,AA$1)))),0)</f>
        <v>0</v>
      </c>
      <c r="AB6" s="5">
        <f>IFERROR(IF($A6=AB$1,"", COUNTIF('raw data'!$B:$B,CONCATENATE($A6,AB$1))/SUM(COUNTIF('raw data'!$B:$B,CONCATENATE($A6,AB$1)),COUNTIF('raw data'!$C:$C,CONCATENATE($A6,AB$1)))),0)</f>
        <v>0</v>
      </c>
      <c r="AC6" s="5">
        <f>IFERROR(IF($A6=AC$1,"", COUNTIF('raw data'!$B:$B,CONCATENATE($A6,AC$1))/SUM(COUNTIF('raw data'!$B:$B,CONCATENATE($A6,AC$1)),COUNTIF('raw data'!$C:$C,CONCATENATE($A6,AC$1)))),0)</f>
        <v>1</v>
      </c>
      <c r="AD6" s="5">
        <f>IFERROR(IF($A6=AD$1,"", COUNTIF('raw data'!$B:$B,CONCATENATE($A6,AD$1))/SUM(COUNTIF('raw data'!$B:$B,CONCATENATE($A6,AD$1)),COUNTIF('raw data'!$C:$C,CONCATENATE($A6,AD$1)))),0)</f>
        <v>0</v>
      </c>
      <c r="AE6" s="5">
        <f>IFERROR(IF($A6=AE$1,"", COUNTIF('raw data'!$B:$B,CONCATENATE($A6,AE$1))/SUM(COUNTIF('raw data'!$B:$B,CONCATENATE($A6,AE$1)),COUNTIF('raw data'!$C:$C,CONCATENATE($A6,AE$1)))),0)</f>
        <v>0</v>
      </c>
      <c r="AF6" s="5">
        <f>IFERROR(IF($A6=AF$1,"", COUNTIF('raw data'!$B:$B,CONCATENATE($A6,AF$1))/SUM(COUNTIF('raw data'!$B:$B,CONCATENATE($A6,AF$1)),COUNTIF('raw data'!$C:$C,CONCATENATE($A6,AF$1)))),0)</f>
        <v>1</v>
      </c>
      <c r="AG6" s="5">
        <f>IFERROR(IF($A6=AG$1,"", COUNTIF('raw data'!$B:$B,CONCATENATE($A6,AG$1))/SUM(COUNTIF('raw data'!$B:$B,CONCATENATE($A6,AG$1)),COUNTIF('raw data'!$C:$C,CONCATENATE($A6,AG$1)))),0)</f>
        <v>0</v>
      </c>
      <c r="AH6" s="5">
        <f>IFERROR(IF($A6=AH$1,"", COUNTIF('raw data'!$B:$B,CONCATENATE($A6,AH$1))/SUM(COUNTIF('raw data'!$B:$B,CONCATENATE($A6,AH$1)),COUNTIF('raw data'!$C:$C,CONCATENATE($A6,AH$1)))),0)</f>
        <v>0</v>
      </c>
      <c r="AI6" s="5">
        <f>IFERROR(IF($A6=AI$1,"", COUNTIF('raw data'!$B:$B,CONCATENATE($A6,AI$1))/SUM(COUNTIF('raw data'!$B:$B,CONCATENATE($A6,AI$1)),COUNTIF('raw data'!$C:$C,CONCATENATE($A6,AI$1)))),0)</f>
        <v>0</v>
      </c>
      <c r="AJ6" s="5">
        <f>IFERROR(IF($A6=AJ$1,"", COUNTIF('raw data'!$B:$B,CONCATENATE($A6,AJ$1))/SUM(COUNTIF('raw data'!$B:$B,CONCATENATE($A6,AJ$1)),COUNTIF('raw data'!$C:$C,CONCATENATE($A6,AJ$1)))),0)</f>
        <v>0</v>
      </c>
      <c r="AK6" s="5">
        <f>IFERROR(IF($A6=AK$1,"", COUNTIF('raw data'!$B:$B,CONCATENATE($A6,AK$1))/SUM(COUNTIF('raw data'!$B:$B,CONCATENATE($A6,AK$1)),COUNTIF('raw data'!$C:$C,CONCATENATE($A6,AK$1)))),0)</f>
        <v>0</v>
      </c>
      <c r="AL6" s="5">
        <f>IFERROR(IF($A6=AL$1,"", COUNTIF('raw data'!$B:$B,CONCATENATE($A6,AL$1))/SUM(COUNTIF('raw data'!$B:$B,CONCATENATE($A6,AL$1)),COUNTIF('raw data'!$C:$C,CONCATENATE($A6,AL$1)))),0)</f>
        <v>0</v>
      </c>
      <c r="AM6" s="5">
        <f>IFERROR(IF($A6=AM$1,"", COUNTIF('raw data'!$B:$B,CONCATENATE($A6,AM$1))/SUM(COUNTIF('raw data'!$B:$B,CONCATENATE($A6,AM$1)),COUNTIF('raw data'!$C:$C,CONCATENATE($A6,AM$1)))),0)</f>
        <v>0</v>
      </c>
      <c r="AN6" s="5">
        <f>IFERROR(IF($A6=AN$1,"", COUNTIF('raw data'!$B:$B,CONCATENATE($A6,AN$1))/SUM(COUNTIF('raw data'!$B:$B,CONCATENATE($A6,AN$1)),COUNTIF('raw data'!$C:$C,CONCATENATE($A6,AN$1)))),0)</f>
        <v>0</v>
      </c>
      <c r="AO6" s="5">
        <f>IFERROR(IF($A6=AO$1,"", COUNTIF('raw data'!$B:$B,CONCATENATE($A6,AO$1))/SUM(COUNTIF('raw data'!$B:$B,CONCATENATE($A6,AO$1)),COUNTIF('raw data'!$C:$C,CONCATENATE($A6,AO$1)))),0)</f>
        <v>0</v>
      </c>
      <c r="AP6" s="5">
        <f>IFERROR(IF($A6=AP$1,"", COUNTIF('raw data'!$B:$B,CONCATENATE($A6,AP$1))/SUM(COUNTIF('raw data'!$B:$B,CONCATENATE($A6,AP$1)),COUNTIF('raw data'!$C:$C,CONCATENATE($A6,AP$1)))),0)</f>
        <v>0</v>
      </c>
      <c r="AQ6" s="5">
        <f>IFERROR(IF($A6=AQ$1,"", COUNTIF('raw data'!$B:$B,CONCATENATE($A6,AQ$1))/SUM(COUNTIF('raw data'!$B:$B,CONCATENATE($A6,AQ$1)),COUNTIF('raw data'!$C:$C,CONCATENATE($A6,AQ$1)))),0)</f>
        <v>0</v>
      </c>
      <c r="AR6" s="5">
        <f>IFERROR(IF($A6=AR$1,"", COUNTIF('raw data'!$B:$B,CONCATENATE($A6,AR$1))/SUM(COUNTIF('raw data'!$B:$B,CONCATENATE($A6,AR$1)),COUNTIF('raw data'!$C:$C,CONCATENATE($A6,AR$1)))),0)</f>
        <v>0</v>
      </c>
      <c r="AS6" s="5">
        <f>IFERROR(IF($A6=AS$1,"", COUNTIF('raw data'!$B:$B,CONCATENATE($A6,AS$1))/SUM(COUNTIF('raw data'!$B:$B,CONCATENATE($A6,AS$1)),COUNTIF('raw data'!$C:$C,CONCATENATE($A6,AS$1)))),0)</f>
        <v>0</v>
      </c>
      <c r="AT6" s="5">
        <f>IFERROR(IF($A6=AT$1,"", COUNTIF('raw data'!$B:$B,CONCATENATE($A6,AT$1))/SUM(COUNTIF('raw data'!$B:$B,CONCATENATE($A6,AT$1)),COUNTIF('raw data'!$C:$C,CONCATENATE($A6,AT$1)))),0)</f>
        <v>0</v>
      </c>
      <c r="AU6" s="5">
        <f>IFERROR(IF($A6=AU$1,"", COUNTIF('raw data'!$B:$B,CONCATENATE($A6,AU$1))/SUM(COUNTIF('raw data'!$B:$B,CONCATENATE($A6,AU$1)),COUNTIF('raw data'!$C:$C,CONCATENATE($A6,AU$1)))),0)</f>
        <v>0</v>
      </c>
      <c r="AV6" s="5">
        <f>IFERROR(IF($A6=AV$1,"", COUNTIF('raw data'!$B:$B,CONCATENATE($A6,AV$1))/SUM(COUNTIF('raw data'!$B:$B,CONCATENATE($A6,AV$1)),COUNTIF('raw data'!$C:$C,CONCATENATE($A6,AV$1)))),0)</f>
        <v>0</v>
      </c>
      <c r="AW6" s="5">
        <f>IFERROR(IF($A6=AW$1,"", COUNTIF('raw data'!$B:$B,CONCATENATE($A6,AW$1))/SUM(COUNTIF('raw data'!$B:$B,CONCATENATE($A6,AW$1)),COUNTIF('raw data'!$C:$C,CONCATENATE($A6,AW$1)))),0)</f>
        <v>0</v>
      </c>
      <c r="AX6" s="5">
        <f>IFERROR(IF($A6=AX$1,"", COUNTIF('raw data'!$B:$B,CONCATENATE($A6,AX$1))/SUM(COUNTIF('raw data'!$B:$B,CONCATENATE($A6,AX$1)),COUNTIF('raw data'!$C:$C,CONCATENATE($A6,AX$1)))),0)</f>
        <v>0</v>
      </c>
      <c r="AY6" s="5">
        <f>IFERROR(IF($A6=AY$1,"", COUNTIF('raw data'!$B:$B,CONCATENATE($A6,AY$1))/SUM(COUNTIF('raw data'!$B:$B,CONCATENATE($A6,AY$1)),COUNTIF('raw data'!$C:$C,CONCATENATE($A6,AY$1)))),0)</f>
        <v>0</v>
      </c>
      <c r="AZ6" s="5">
        <f>IFERROR(IF($A6=AZ$1,"", COUNTIF('raw data'!$B:$B,CONCATENATE($A6,AZ$1))/SUM(COUNTIF('raw data'!$B:$B,CONCATENATE($A6,AZ$1)),COUNTIF('raw data'!$C:$C,CONCATENATE($A6,AZ$1)))),0)</f>
        <v>0</v>
      </c>
      <c r="BA6" s="5">
        <f>IFERROR(IF($A6=BA$1,"", COUNTIF('raw data'!$B:$B,CONCATENATE($A6,BA$1))/SUM(COUNTIF('raw data'!$B:$B,CONCATENATE($A6,BA$1)),COUNTIF('raw data'!$C:$C,CONCATENATE($A6,BA$1)))),0)</f>
        <v>0</v>
      </c>
      <c r="BB6" s="5">
        <f>IFERROR(IF($A6=BB$1,"", COUNTIF('raw data'!$B:$B,CONCATENATE($A6,BB$1))/SUM(COUNTIF('raw data'!$B:$B,CONCATENATE($A6,BB$1)),COUNTIF('raw data'!$C:$C,CONCATENATE($A6,BB$1)))),0)</f>
        <v>0</v>
      </c>
      <c r="BC6" s="5">
        <f>IFERROR(IF($A6=BC$1,"", COUNTIF('raw data'!$B:$B,CONCATENATE($A6,BC$1))/SUM(COUNTIF('raw data'!$B:$B,CONCATENATE($A6,BC$1)),COUNTIF('raw data'!$C:$C,CONCATENATE($A6,BC$1)))),0)</f>
        <v>0</v>
      </c>
      <c r="BD6" s="5">
        <f>IFERROR(IF($A6=BD$1,"", COUNTIF('raw data'!$B:$B,CONCATENATE($A6,BD$1))/SUM(COUNTIF('raw data'!$B:$B,CONCATENATE($A6,BD$1)),COUNTIF('raw data'!$C:$C,CONCATENATE($A6,BD$1)))),0)</f>
        <v>0</v>
      </c>
      <c r="BE6" s="5">
        <f>IFERROR(IF($A6=BE$1,"", COUNTIF('raw data'!$B:$B,CONCATENATE($A6,BE$1))/SUM(COUNTIF('raw data'!$B:$B,CONCATENATE($A6,BE$1)),COUNTIF('raw data'!$C:$C,CONCATENATE($A6,BE$1)))),0)</f>
        <v>0</v>
      </c>
      <c r="BF6" s="5">
        <f>IFERROR(IF($A6=BF$1,"", COUNTIF('raw data'!$B:$B,CONCATENATE($A6,BF$1))/SUM(COUNTIF('raw data'!$B:$B,CONCATENATE($A6,BF$1)),COUNTIF('raw data'!$C:$C,CONCATENATE($A6,BF$1)))),0)</f>
        <v>0</v>
      </c>
      <c r="BG6" s="5">
        <f>IFERROR(IF($A6=BG$1,"", COUNTIF('raw data'!$B:$B,CONCATENATE($A6,BG$1))/SUM(COUNTIF('raw data'!$B:$B,CONCATENATE($A6,BG$1)),COUNTIF('raw data'!$C:$C,CONCATENATE($A6,BG$1)))),0)</f>
        <v>0</v>
      </c>
      <c r="BH6" s="5">
        <f>IFERROR(IF($A6=BH$1,"", COUNTIF('raw data'!$B:$B,CONCATENATE($A6,BH$1))/SUM(COUNTIF('raw data'!$B:$B,CONCATENATE($A6,BH$1)),COUNTIF('raw data'!$C:$C,CONCATENATE($A6,BH$1)))),0)</f>
        <v>0</v>
      </c>
      <c r="BI6" s="5">
        <f>IFERROR(IF($A6=BI$1,"", COUNTIF('raw data'!$B:$B,CONCATENATE($A6,BI$1))/SUM(COUNTIF('raw data'!$B:$B,CONCATENATE($A6,BI$1)),COUNTIF('raw data'!$C:$C,CONCATENATE($A6,BI$1)))),0)</f>
        <v>0</v>
      </c>
      <c r="BJ6" s="5">
        <f>IFERROR(IF($A6=BJ$1,"", COUNTIF('raw data'!$B:$B,CONCATENATE($A6,BJ$1))/SUM(COUNTIF('raw data'!$B:$B,CONCATENATE($A6,BJ$1)),COUNTIF('raw data'!$C:$C,CONCATENATE($A6,BJ$1)))),0)</f>
        <v>0</v>
      </c>
      <c r="BK6" s="5">
        <f>IFERROR(IF($A6=BK$1,"", COUNTIF('raw data'!$B:$B,CONCATENATE($A6,BK$1))/SUM(COUNTIF('raw data'!$B:$B,CONCATENATE($A6,BK$1)),COUNTIF('raw data'!$C:$C,CONCATENATE($A6,BK$1)))),0)</f>
        <v>0</v>
      </c>
      <c r="BL6" s="5">
        <f>IFERROR(IF($A6=BL$1,"", COUNTIF('raw data'!$B:$B,CONCATENATE($A6,BL$1))/SUM(COUNTIF('raw data'!$B:$B,CONCATENATE($A6,BL$1)),COUNTIF('raw data'!$C:$C,CONCATENATE($A6,BL$1)))),0)</f>
        <v>0</v>
      </c>
      <c r="BM6" s="5">
        <f>IFERROR(IF($A6=BM$1,"", COUNTIF('raw data'!$B:$B,CONCATENATE($A6,BM$1))/SUM(COUNTIF('raw data'!$B:$B,CONCATENATE($A6,BM$1)),COUNTIF('raw data'!$C:$C,CONCATENATE($A6,BM$1)))),0)</f>
        <v>0</v>
      </c>
      <c r="BN6" s="5">
        <f>IFERROR(IF($A6=BN$1,"", COUNTIF('raw data'!$B:$B,CONCATENATE($A6,BN$1))/SUM(COUNTIF('raw data'!$B:$B,CONCATENATE($A6,BN$1)),COUNTIF('raw data'!$C:$C,CONCATENATE($A6,BN$1)))),0)</f>
        <v>0</v>
      </c>
      <c r="BO6" s="5">
        <f>IFERROR(IF($A6=BO$1,"", COUNTIF('raw data'!$B:$B,CONCATENATE($A6,BO$1))/SUM(COUNTIF('raw data'!$B:$B,CONCATENATE($A6,BO$1)),COUNTIF('raw data'!$C:$C,CONCATENATE($A6,BO$1)))),0)</f>
        <v>0</v>
      </c>
      <c r="BP6" s="5">
        <f>IFERROR(IF($A6=BP$1,"", COUNTIF('raw data'!$B:$B,CONCATENATE($A6,BP$1))/SUM(COUNTIF('raw data'!$B:$B,CONCATENATE($A6,BP$1)),COUNTIF('raw data'!$C:$C,CONCATENATE($A6,BP$1)))),0)</f>
        <v>0</v>
      </c>
      <c r="BQ6" s="5">
        <f>IFERROR(IF($A6=BQ$1,"", COUNTIF('raw data'!$B:$B,CONCATENATE($A6,BQ$1))/SUM(COUNTIF('raw data'!$B:$B,CONCATENATE($A6,BQ$1)),COUNTIF('raw data'!$C:$C,CONCATENATE($A6,BQ$1)))),0)</f>
        <v>0</v>
      </c>
      <c r="BR6" s="5">
        <f>IFERROR(IF($A6=BR$1,"", COUNTIF('raw data'!$B:$B,CONCATENATE($A6,BR$1))/SUM(COUNTIF('raw data'!$B:$B,CONCATENATE($A6,BR$1)),COUNTIF('raw data'!$C:$C,CONCATENATE($A6,BR$1)))),0)</f>
        <v>0</v>
      </c>
      <c r="BS6" s="5">
        <f>IFERROR(IF($A6=BS$1,"", COUNTIF('raw data'!$B:$B,CONCATENATE($A6,BS$1))/SUM(COUNTIF('raw data'!$B:$B,CONCATENATE($A6,BS$1)),COUNTIF('raw data'!$C:$C,CONCATENATE($A6,BS$1)))),0)</f>
        <v>0</v>
      </c>
      <c r="BT6" s="5">
        <f>IFERROR(IF($A6=BT$1,"", COUNTIF('raw data'!$B:$B,CONCATENATE($A6,BT$1))/SUM(COUNTIF('raw data'!$B:$B,CONCATENATE($A6,BT$1)),COUNTIF('raw data'!$C:$C,CONCATENATE($A6,BT$1)))),0)</f>
        <v>0</v>
      </c>
      <c r="BU6" s="5">
        <f>IFERROR(IF($A6=BU$1,"", COUNTIF('raw data'!$B:$B,CONCATENATE($A6,BU$1))/SUM(COUNTIF('raw data'!$B:$B,CONCATENATE($A6,BU$1)),COUNTIF('raw data'!$C:$C,CONCATENATE($A6,BU$1)))),0)</f>
        <v>0</v>
      </c>
      <c r="BV6" s="5">
        <f>IFERROR(IF($A6=BV$1,"", COUNTIF('raw data'!$B:$B,CONCATENATE($A6,BV$1))/SUM(COUNTIF('raw data'!$B:$B,CONCATENATE($A6,BV$1)),COUNTIF('raw data'!$C:$C,CONCATENATE($A6,BV$1)))),0)</f>
        <v>0</v>
      </c>
      <c r="BW6" s="5">
        <f>IFERROR(IF($A6=BW$1,"", COUNTIF('raw data'!$B:$B,CONCATENATE($A6,BW$1))/SUM(COUNTIF('raw data'!$B:$B,CONCATENATE($A6,BW$1)),COUNTIF('raw data'!$C:$C,CONCATENATE($A6,BW$1)))),0)</f>
        <v>0</v>
      </c>
      <c r="BX6" s="5">
        <f>IFERROR(IF($A6=BX$1,"", COUNTIF('raw data'!$B:$B,CONCATENATE($A6,BX$1))/SUM(COUNTIF('raw data'!$B:$B,CONCATENATE($A6,BX$1)),COUNTIF('raw data'!$C:$C,CONCATENATE($A6,BX$1)))),0)</f>
        <v>0</v>
      </c>
      <c r="BY6" s="5">
        <f>IFERROR(IF($A6=BY$1,"", COUNTIF('raw data'!$B:$B,CONCATENATE($A6,BY$1))/SUM(COUNTIF('raw data'!$B:$B,CONCATENATE($A6,BY$1)),COUNTIF('raw data'!$C:$C,CONCATENATE($A6,BY$1)))),0)</f>
        <v>0</v>
      </c>
      <c r="BZ6" s="5">
        <f>IFERROR(IF($A6=BZ$1,"", COUNTIF('raw data'!$B:$B,CONCATENATE($A6,BZ$1))/SUM(COUNTIF('raw data'!$B:$B,CONCATENATE($A6,BZ$1)),COUNTIF('raw data'!$C:$C,CONCATENATE($A6,BZ$1)))),0)</f>
        <v>0</v>
      </c>
      <c r="CA6" s="5">
        <f>IFERROR(IF($A6=CA$1,"", COUNTIF('raw data'!$B:$B,CONCATENATE($A6,CA$1))/SUM(COUNTIF('raw data'!$B:$B,CONCATENATE($A6,CA$1)),COUNTIF('raw data'!$C:$C,CONCATENATE($A6,CA$1)))),0)</f>
        <v>1</v>
      </c>
    </row>
    <row r="7">
      <c r="A7" s="6" t="str">
        <f>'winlose rates'!A7</f>
        <v>bill blaster</v>
      </c>
      <c r="B7" s="5">
        <f>IFERROR(IF($A7=B$1,"", COUNTIF('raw data'!$B:$B,CONCATENATE($A7,B$1))/SUM(COUNTIF('raw data'!$B:$B,CONCATENATE($A7,B$1)),COUNTIF('raw data'!$C:$C,CONCATENATE($A7,B$1)))),0)</f>
        <v>0</v>
      </c>
      <c r="C7" s="5">
        <f>IFERROR(IF($A7=C$1,"", COUNTIF('raw data'!$B:$B,CONCATENATE($A7,C$1))/SUM(COUNTIF('raw data'!$B:$B,CONCATENATE($A7,C$1)),COUNTIF('raw data'!$C:$C,CONCATENATE($A7,C$1)))),0)</f>
        <v>0</v>
      </c>
      <c r="D7" s="5">
        <f>IFERROR(IF($A7=D$1,"", COUNTIF('raw data'!$B:$B,CONCATENATE($A7,D$1))/SUM(COUNTIF('raw data'!$B:$B,CONCATENATE($A7,D$1)),COUNTIF('raw data'!$C:$C,CONCATENATE($A7,D$1)))),0)</f>
        <v>0</v>
      </c>
      <c r="E7" s="5">
        <f>IFERROR(IF($A7=E$1,"", COUNTIF('raw data'!$B:$B,CONCATENATE($A7,E$1))/SUM(COUNTIF('raw data'!$B:$B,CONCATENATE($A7,E$1)),COUNTIF('raw data'!$C:$C,CONCATENATE($A7,E$1)))),0)</f>
        <v>0</v>
      </c>
      <c r="F7" s="5">
        <f>IFERROR(IF($A7=F$1,"", COUNTIF('raw data'!$B:$B,CONCATENATE($A7,F$1))/SUM(COUNTIF('raw data'!$B:$B,CONCATENATE($A7,F$1)),COUNTIF('raw data'!$C:$C,CONCATENATE($A7,F$1)))),0)</f>
        <v>0</v>
      </c>
      <c r="G7" s="5" t="str">
        <f>IFERROR(IF($A7=G$1,"", COUNTIF('raw data'!$B:$B,CONCATENATE($A7,G$1))/SUM(COUNTIF('raw data'!$B:$B,CONCATENATE($A7,G$1)),COUNTIF('raw data'!$C:$C,CONCATENATE($A7,G$1)))),0)</f>
        <v/>
      </c>
      <c r="H7" s="5">
        <f>IFERROR(IF($A7=H$1,"", COUNTIF('raw data'!$B:$B,CONCATENATE($A7,H$1))/SUM(COUNTIF('raw data'!$B:$B,CONCATENATE($A7,H$1)),COUNTIF('raw data'!$C:$C,CONCATENATE($A7,H$1)))),0)</f>
        <v>0</v>
      </c>
      <c r="I7" s="5">
        <f>IFERROR(IF($A7=I$1,"", COUNTIF('raw data'!$B:$B,CONCATENATE($A7,I$1))/SUM(COUNTIF('raw data'!$B:$B,CONCATENATE($A7,I$1)),COUNTIF('raw data'!$C:$C,CONCATENATE($A7,I$1)))),0)</f>
        <v>0</v>
      </c>
      <c r="J7" s="5">
        <f>IFERROR(IF($A7=J$1,"", COUNTIF('raw data'!$B:$B,CONCATENATE($A7,J$1))/SUM(COUNTIF('raw data'!$B:$B,CONCATENATE($A7,J$1)),COUNTIF('raw data'!$C:$C,CONCATENATE($A7,J$1)))),0)</f>
        <v>0</v>
      </c>
      <c r="K7" s="5">
        <f>IFERROR(IF($A7=K$1,"", COUNTIF('raw data'!$B:$B,CONCATENATE($A7,K$1))/SUM(COUNTIF('raw data'!$B:$B,CONCATENATE($A7,K$1)),COUNTIF('raw data'!$C:$C,CONCATENATE($A7,K$1)))),0)</f>
        <v>0</v>
      </c>
      <c r="L7" s="5">
        <f>IFERROR(IF($A7=L$1,"", COUNTIF('raw data'!$B:$B,CONCATENATE($A7,L$1))/SUM(COUNTIF('raw data'!$B:$B,CONCATENATE($A7,L$1)),COUNTIF('raw data'!$C:$C,CONCATENATE($A7,L$1)))),0)</f>
        <v>0</v>
      </c>
      <c r="M7" s="5">
        <f>IFERROR(IF($A7=M$1,"", COUNTIF('raw data'!$B:$B,CONCATENATE($A7,M$1))/SUM(COUNTIF('raw data'!$B:$B,CONCATENATE($A7,M$1)),COUNTIF('raw data'!$C:$C,CONCATENATE($A7,M$1)))),0)</f>
        <v>0</v>
      </c>
      <c r="N7" s="5">
        <f>IFERROR(IF($A7=N$1,"", COUNTIF('raw data'!$B:$B,CONCATENATE($A7,N$1))/SUM(COUNTIF('raw data'!$B:$B,CONCATENATE($A7,N$1)),COUNTIF('raw data'!$C:$C,CONCATENATE($A7,N$1)))),0)</f>
        <v>0</v>
      </c>
      <c r="O7" s="5">
        <f>IFERROR(IF($A7=O$1,"", COUNTIF('raw data'!$B:$B,CONCATENATE($A7,O$1))/SUM(COUNTIF('raw data'!$B:$B,CONCATENATE($A7,O$1)),COUNTIF('raw data'!$C:$C,CONCATENATE($A7,O$1)))),0)</f>
        <v>0</v>
      </c>
      <c r="P7" s="5">
        <f>IFERROR(IF($A7=P$1,"", COUNTIF('raw data'!$B:$B,CONCATENATE($A7,P$1))/SUM(COUNTIF('raw data'!$B:$B,CONCATENATE($A7,P$1)),COUNTIF('raw data'!$C:$C,CONCATENATE($A7,P$1)))),0)</f>
        <v>1</v>
      </c>
      <c r="Q7" s="5">
        <f>IFERROR(IF($A7=Q$1,"", COUNTIF('raw data'!$B:$B,CONCATENATE($A7,Q$1))/SUM(COUNTIF('raw data'!$B:$B,CONCATENATE($A7,Q$1)),COUNTIF('raw data'!$C:$C,CONCATENATE($A7,Q$1)))),0)</f>
        <v>0</v>
      </c>
      <c r="R7" s="5">
        <f>IFERROR(IF($A7=R$1,"", COUNTIF('raw data'!$B:$B,CONCATENATE($A7,R$1))/SUM(COUNTIF('raw data'!$B:$B,CONCATENATE($A7,R$1)),COUNTIF('raw data'!$C:$C,CONCATENATE($A7,R$1)))),0)</f>
        <v>0</v>
      </c>
      <c r="S7" s="5">
        <f>IFERROR(IF($A7=S$1,"", COUNTIF('raw data'!$B:$B,CONCATENATE($A7,S$1))/SUM(COUNTIF('raw data'!$B:$B,CONCATENATE($A7,S$1)),COUNTIF('raw data'!$C:$C,CONCATENATE($A7,S$1)))),0)</f>
        <v>1</v>
      </c>
      <c r="T7" s="5">
        <f>IFERROR(IF($A7=T$1,"", COUNTIF('raw data'!$B:$B,CONCATENATE($A7,T$1))/SUM(COUNTIF('raw data'!$B:$B,CONCATENATE($A7,T$1)),COUNTIF('raw data'!$C:$C,CONCATENATE($A7,T$1)))),0)</f>
        <v>0</v>
      </c>
      <c r="U7" s="5">
        <f>IFERROR(IF($A7=U$1,"", COUNTIF('raw data'!$B:$B,CONCATENATE($A7,U$1))/SUM(COUNTIF('raw data'!$B:$B,CONCATENATE($A7,U$1)),COUNTIF('raw data'!$C:$C,CONCATENATE($A7,U$1)))),0)</f>
        <v>0</v>
      </c>
      <c r="V7" s="5">
        <f>IFERROR(IF($A7=V$1,"", COUNTIF('raw data'!$B:$B,CONCATENATE($A7,V$1))/SUM(COUNTIF('raw data'!$B:$B,CONCATENATE($A7,V$1)),COUNTIF('raw data'!$C:$C,CONCATENATE($A7,V$1)))),0)</f>
        <v>0</v>
      </c>
      <c r="W7" s="5">
        <f>IFERROR(IF($A7=W$1,"", COUNTIF('raw data'!$B:$B,CONCATENATE($A7,W$1))/SUM(COUNTIF('raw data'!$B:$B,CONCATENATE($A7,W$1)),COUNTIF('raw data'!$C:$C,CONCATENATE($A7,W$1)))),0)</f>
        <v>0</v>
      </c>
      <c r="X7" s="5">
        <f>IFERROR(IF($A7=X$1,"", COUNTIF('raw data'!$B:$B,CONCATENATE($A7,X$1))/SUM(COUNTIF('raw data'!$B:$B,CONCATENATE($A7,X$1)),COUNTIF('raw data'!$C:$C,CONCATENATE($A7,X$1)))),0)</f>
        <v>0</v>
      </c>
      <c r="Y7" s="5">
        <f>IFERROR(IF($A7=Y$1,"", COUNTIF('raw data'!$B:$B,CONCATENATE($A7,Y$1))/SUM(COUNTIF('raw data'!$B:$B,CONCATENATE($A7,Y$1)),COUNTIF('raw data'!$C:$C,CONCATENATE($A7,Y$1)))),0)</f>
        <v>0</v>
      </c>
      <c r="Z7" s="5">
        <f>IFERROR(IF($A7=Z$1,"", COUNTIF('raw data'!$B:$B,CONCATENATE($A7,Z$1))/SUM(COUNTIF('raw data'!$B:$B,CONCATENATE($A7,Z$1)),COUNTIF('raw data'!$C:$C,CONCATENATE($A7,Z$1)))),0)</f>
        <v>0</v>
      </c>
      <c r="AA7" s="5">
        <f>IFERROR(IF($A7=AA$1,"", COUNTIF('raw data'!$B:$B,CONCATENATE($A7,AA$1))/SUM(COUNTIF('raw data'!$B:$B,CONCATENATE($A7,AA$1)),COUNTIF('raw data'!$C:$C,CONCATENATE($A7,AA$1)))),0)</f>
        <v>0</v>
      </c>
      <c r="AB7" s="5">
        <f>IFERROR(IF($A7=AB$1,"", COUNTIF('raw data'!$B:$B,CONCATENATE($A7,AB$1))/SUM(COUNTIF('raw data'!$B:$B,CONCATENATE($A7,AB$1)),COUNTIF('raw data'!$C:$C,CONCATENATE($A7,AB$1)))),0)</f>
        <v>0</v>
      </c>
      <c r="AC7" s="5">
        <f>IFERROR(IF($A7=AC$1,"", COUNTIF('raw data'!$B:$B,CONCATENATE($A7,AC$1))/SUM(COUNTIF('raw data'!$B:$B,CONCATENATE($A7,AC$1)),COUNTIF('raw data'!$C:$C,CONCATENATE($A7,AC$1)))),0)</f>
        <v>0</v>
      </c>
      <c r="AD7" s="5">
        <f>IFERROR(IF($A7=AD$1,"", COUNTIF('raw data'!$B:$B,CONCATENATE($A7,AD$1))/SUM(COUNTIF('raw data'!$B:$B,CONCATENATE($A7,AD$1)),COUNTIF('raw data'!$C:$C,CONCATENATE($A7,AD$1)))),0)</f>
        <v>0</v>
      </c>
      <c r="AE7" s="5">
        <f>IFERROR(IF($A7=AE$1,"", COUNTIF('raw data'!$B:$B,CONCATENATE($A7,AE$1))/SUM(COUNTIF('raw data'!$B:$B,CONCATENATE($A7,AE$1)),COUNTIF('raw data'!$C:$C,CONCATENATE($A7,AE$1)))),0)</f>
        <v>0</v>
      </c>
      <c r="AF7" s="5">
        <f>IFERROR(IF($A7=AF$1,"", COUNTIF('raw data'!$B:$B,CONCATENATE($A7,AF$1))/SUM(COUNTIF('raw data'!$B:$B,CONCATENATE($A7,AF$1)),COUNTIF('raw data'!$C:$C,CONCATENATE($A7,AF$1)))),0)</f>
        <v>0</v>
      </c>
      <c r="AG7" s="5">
        <f>IFERROR(IF($A7=AG$1,"", COUNTIF('raw data'!$B:$B,CONCATENATE($A7,AG$1))/SUM(COUNTIF('raw data'!$B:$B,CONCATENATE($A7,AG$1)),COUNTIF('raw data'!$C:$C,CONCATENATE($A7,AG$1)))),0)</f>
        <v>0</v>
      </c>
      <c r="AH7" s="5">
        <f>IFERROR(IF($A7=AH$1,"", COUNTIF('raw data'!$B:$B,CONCATENATE($A7,AH$1))/SUM(COUNTIF('raw data'!$B:$B,CONCATENATE($A7,AH$1)),COUNTIF('raw data'!$C:$C,CONCATENATE($A7,AH$1)))),0)</f>
        <v>1</v>
      </c>
      <c r="AI7" s="5">
        <f>IFERROR(IF($A7=AI$1,"", COUNTIF('raw data'!$B:$B,CONCATENATE($A7,AI$1))/SUM(COUNTIF('raw data'!$B:$B,CONCATENATE($A7,AI$1)),COUNTIF('raw data'!$C:$C,CONCATENATE($A7,AI$1)))),0)</f>
        <v>0</v>
      </c>
      <c r="AJ7" s="5">
        <f>IFERROR(IF($A7=AJ$1,"", COUNTIF('raw data'!$B:$B,CONCATENATE($A7,AJ$1))/SUM(COUNTIF('raw data'!$B:$B,CONCATENATE($A7,AJ$1)),COUNTIF('raw data'!$C:$C,CONCATENATE($A7,AJ$1)))),0)</f>
        <v>0</v>
      </c>
      <c r="AK7" s="5">
        <f>IFERROR(IF($A7=AK$1,"", COUNTIF('raw data'!$B:$B,CONCATENATE($A7,AK$1))/SUM(COUNTIF('raw data'!$B:$B,CONCATENATE($A7,AK$1)),COUNTIF('raw data'!$C:$C,CONCATENATE($A7,AK$1)))),0)</f>
        <v>0</v>
      </c>
      <c r="AL7" s="5">
        <f>IFERROR(IF($A7=AL$1,"", COUNTIF('raw data'!$B:$B,CONCATENATE($A7,AL$1))/SUM(COUNTIF('raw data'!$B:$B,CONCATENATE($A7,AL$1)),COUNTIF('raw data'!$C:$C,CONCATENATE($A7,AL$1)))),0)</f>
        <v>0</v>
      </c>
      <c r="AM7" s="5">
        <f>IFERROR(IF($A7=AM$1,"", COUNTIF('raw data'!$B:$B,CONCATENATE($A7,AM$1))/SUM(COUNTIF('raw data'!$B:$B,CONCATENATE($A7,AM$1)),COUNTIF('raw data'!$C:$C,CONCATENATE($A7,AM$1)))),0)</f>
        <v>0</v>
      </c>
      <c r="AN7" s="5">
        <f>IFERROR(IF($A7=AN$1,"", COUNTIF('raw data'!$B:$B,CONCATENATE($A7,AN$1))/SUM(COUNTIF('raw data'!$B:$B,CONCATENATE($A7,AN$1)),COUNTIF('raw data'!$C:$C,CONCATENATE($A7,AN$1)))),0)</f>
        <v>0</v>
      </c>
      <c r="AO7" s="5">
        <f>IFERROR(IF($A7=AO$1,"", COUNTIF('raw data'!$B:$B,CONCATENATE($A7,AO$1))/SUM(COUNTIF('raw data'!$B:$B,CONCATENATE($A7,AO$1)),COUNTIF('raw data'!$C:$C,CONCATENATE($A7,AO$1)))),0)</f>
        <v>0</v>
      </c>
      <c r="AP7" s="5">
        <f>IFERROR(IF($A7=AP$1,"", COUNTIF('raw data'!$B:$B,CONCATENATE($A7,AP$1))/SUM(COUNTIF('raw data'!$B:$B,CONCATENATE($A7,AP$1)),COUNTIF('raw data'!$C:$C,CONCATENATE($A7,AP$1)))),0)</f>
        <v>0</v>
      </c>
      <c r="AQ7" s="5">
        <f>IFERROR(IF($A7=AQ$1,"", COUNTIF('raw data'!$B:$B,CONCATENATE($A7,AQ$1))/SUM(COUNTIF('raw data'!$B:$B,CONCATENATE($A7,AQ$1)),COUNTIF('raw data'!$C:$C,CONCATENATE($A7,AQ$1)))),0)</f>
        <v>0</v>
      </c>
      <c r="AR7" s="5">
        <f>IFERROR(IF($A7=AR$1,"", COUNTIF('raw data'!$B:$B,CONCATENATE($A7,AR$1))/SUM(COUNTIF('raw data'!$B:$B,CONCATENATE($A7,AR$1)),COUNTIF('raw data'!$C:$C,CONCATENATE($A7,AR$1)))),0)</f>
        <v>0</v>
      </c>
      <c r="AS7" s="5">
        <f>IFERROR(IF($A7=AS$1,"", COUNTIF('raw data'!$B:$B,CONCATENATE($A7,AS$1))/SUM(COUNTIF('raw data'!$B:$B,CONCATENATE($A7,AS$1)),COUNTIF('raw data'!$C:$C,CONCATENATE($A7,AS$1)))),0)</f>
        <v>0</v>
      </c>
      <c r="AT7" s="5">
        <f>IFERROR(IF($A7=AT$1,"", COUNTIF('raw data'!$B:$B,CONCATENATE($A7,AT$1))/SUM(COUNTIF('raw data'!$B:$B,CONCATENATE($A7,AT$1)),COUNTIF('raw data'!$C:$C,CONCATENATE($A7,AT$1)))),0)</f>
        <v>0</v>
      </c>
      <c r="AU7" s="5">
        <f>IFERROR(IF($A7=AU$1,"", COUNTIF('raw data'!$B:$B,CONCATENATE($A7,AU$1))/SUM(COUNTIF('raw data'!$B:$B,CONCATENATE($A7,AU$1)),COUNTIF('raw data'!$C:$C,CONCATENATE($A7,AU$1)))),0)</f>
        <v>0</v>
      </c>
      <c r="AV7" s="5">
        <f>IFERROR(IF($A7=AV$1,"", COUNTIF('raw data'!$B:$B,CONCATENATE($A7,AV$1))/SUM(COUNTIF('raw data'!$B:$B,CONCATENATE($A7,AV$1)),COUNTIF('raw data'!$C:$C,CONCATENATE($A7,AV$1)))),0)</f>
        <v>0</v>
      </c>
      <c r="AW7" s="5">
        <f>IFERROR(IF($A7=AW$1,"", COUNTIF('raw data'!$B:$B,CONCATENATE($A7,AW$1))/SUM(COUNTIF('raw data'!$B:$B,CONCATENATE($A7,AW$1)),COUNTIF('raw data'!$C:$C,CONCATENATE($A7,AW$1)))),0)</f>
        <v>0</v>
      </c>
      <c r="AX7" s="5">
        <f>IFERROR(IF($A7=AX$1,"", COUNTIF('raw data'!$B:$B,CONCATENATE($A7,AX$1))/SUM(COUNTIF('raw data'!$B:$B,CONCATENATE($A7,AX$1)),COUNTIF('raw data'!$C:$C,CONCATENATE($A7,AX$1)))),0)</f>
        <v>0</v>
      </c>
      <c r="AY7" s="5">
        <f>IFERROR(IF($A7=AY$1,"", COUNTIF('raw data'!$B:$B,CONCATENATE($A7,AY$1))/SUM(COUNTIF('raw data'!$B:$B,CONCATENATE($A7,AY$1)),COUNTIF('raw data'!$C:$C,CONCATENATE($A7,AY$1)))),0)</f>
        <v>0</v>
      </c>
      <c r="AZ7" s="5">
        <f>IFERROR(IF($A7=AZ$1,"", COUNTIF('raw data'!$B:$B,CONCATENATE($A7,AZ$1))/SUM(COUNTIF('raw data'!$B:$B,CONCATENATE($A7,AZ$1)),COUNTIF('raw data'!$C:$C,CONCATENATE($A7,AZ$1)))),0)</f>
        <v>0</v>
      </c>
      <c r="BA7" s="5">
        <f>IFERROR(IF($A7=BA$1,"", COUNTIF('raw data'!$B:$B,CONCATENATE($A7,BA$1))/SUM(COUNTIF('raw data'!$B:$B,CONCATENATE($A7,BA$1)),COUNTIF('raw data'!$C:$C,CONCATENATE($A7,BA$1)))),0)</f>
        <v>0</v>
      </c>
      <c r="BB7" s="5">
        <f>IFERROR(IF($A7=BB$1,"", COUNTIF('raw data'!$B:$B,CONCATENATE($A7,BB$1))/SUM(COUNTIF('raw data'!$B:$B,CONCATENATE($A7,BB$1)),COUNTIF('raw data'!$C:$C,CONCATENATE($A7,BB$1)))),0)</f>
        <v>0</v>
      </c>
      <c r="BC7" s="5">
        <f>IFERROR(IF($A7=BC$1,"", COUNTIF('raw data'!$B:$B,CONCATENATE($A7,BC$1))/SUM(COUNTIF('raw data'!$B:$B,CONCATENATE($A7,BC$1)),COUNTIF('raw data'!$C:$C,CONCATENATE($A7,BC$1)))),0)</f>
        <v>1</v>
      </c>
      <c r="BD7" s="5">
        <f>IFERROR(IF($A7=BD$1,"", COUNTIF('raw data'!$B:$B,CONCATENATE($A7,BD$1))/SUM(COUNTIF('raw data'!$B:$B,CONCATENATE($A7,BD$1)),COUNTIF('raw data'!$C:$C,CONCATENATE($A7,BD$1)))),0)</f>
        <v>0</v>
      </c>
      <c r="BE7" s="5">
        <f>IFERROR(IF($A7=BE$1,"", COUNTIF('raw data'!$B:$B,CONCATENATE($A7,BE$1))/SUM(COUNTIF('raw data'!$B:$B,CONCATENATE($A7,BE$1)),COUNTIF('raw data'!$C:$C,CONCATENATE($A7,BE$1)))),0)</f>
        <v>0</v>
      </c>
      <c r="BF7" s="5">
        <f>IFERROR(IF($A7=BF$1,"", COUNTIF('raw data'!$B:$B,CONCATENATE($A7,BF$1))/SUM(COUNTIF('raw data'!$B:$B,CONCATENATE($A7,BF$1)),COUNTIF('raw data'!$C:$C,CONCATENATE($A7,BF$1)))),0)</f>
        <v>0</v>
      </c>
      <c r="BG7" s="5">
        <f>IFERROR(IF($A7=BG$1,"", COUNTIF('raw data'!$B:$B,CONCATENATE($A7,BG$1))/SUM(COUNTIF('raw data'!$B:$B,CONCATENATE($A7,BG$1)),COUNTIF('raw data'!$C:$C,CONCATENATE($A7,BG$1)))),0)</f>
        <v>0</v>
      </c>
      <c r="BH7" s="5">
        <f>IFERROR(IF($A7=BH$1,"", COUNTIF('raw data'!$B:$B,CONCATENATE($A7,BH$1))/SUM(COUNTIF('raw data'!$B:$B,CONCATENATE($A7,BH$1)),COUNTIF('raw data'!$C:$C,CONCATENATE($A7,BH$1)))),0)</f>
        <v>0</v>
      </c>
      <c r="BI7" s="5">
        <f>IFERROR(IF($A7=BI$1,"", COUNTIF('raw data'!$B:$B,CONCATENATE($A7,BI$1))/SUM(COUNTIF('raw data'!$B:$B,CONCATENATE($A7,BI$1)),COUNTIF('raw data'!$C:$C,CONCATENATE($A7,BI$1)))),0)</f>
        <v>0</v>
      </c>
      <c r="BJ7" s="5">
        <f>IFERROR(IF($A7=BJ$1,"", COUNTIF('raw data'!$B:$B,CONCATENATE($A7,BJ$1))/SUM(COUNTIF('raw data'!$B:$B,CONCATENATE($A7,BJ$1)),COUNTIF('raw data'!$C:$C,CONCATENATE($A7,BJ$1)))),0)</f>
        <v>0</v>
      </c>
      <c r="BK7" s="5">
        <f>IFERROR(IF($A7=BK$1,"", COUNTIF('raw data'!$B:$B,CONCATENATE($A7,BK$1))/SUM(COUNTIF('raw data'!$B:$B,CONCATENATE($A7,BK$1)),COUNTIF('raw data'!$C:$C,CONCATENATE($A7,BK$1)))),0)</f>
        <v>0</v>
      </c>
      <c r="BL7" s="5">
        <f>IFERROR(IF($A7=BL$1,"", COUNTIF('raw data'!$B:$B,CONCATENATE($A7,BL$1))/SUM(COUNTIF('raw data'!$B:$B,CONCATENATE($A7,BL$1)),COUNTIF('raw data'!$C:$C,CONCATENATE($A7,BL$1)))),0)</f>
        <v>0</v>
      </c>
      <c r="BM7" s="5">
        <f>IFERROR(IF($A7=BM$1,"", COUNTIF('raw data'!$B:$B,CONCATENATE($A7,BM$1))/SUM(COUNTIF('raw data'!$B:$B,CONCATENATE($A7,BM$1)),COUNTIF('raw data'!$C:$C,CONCATENATE($A7,BM$1)))),0)</f>
        <v>0</v>
      </c>
      <c r="BN7" s="5">
        <f>IFERROR(IF($A7=BN$1,"", COUNTIF('raw data'!$B:$B,CONCATENATE($A7,BN$1))/SUM(COUNTIF('raw data'!$B:$B,CONCATENATE($A7,BN$1)),COUNTIF('raw data'!$C:$C,CONCATENATE($A7,BN$1)))),0)</f>
        <v>0</v>
      </c>
      <c r="BO7" s="5">
        <f>IFERROR(IF($A7=BO$1,"", COUNTIF('raw data'!$B:$B,CONCATENATE($A7,BO$1))/SUM(COUNTIF('raw data'!$B:$B,CONCATENATE($A7,BO$1)),COUNTIF('raw data'!$C:$C,CONCATENATE($A7,BO$1)))),0)</f>
        <v>0</v>
      </c>
      <c r="BP7" s="5">
        <f>IFERROR(IF($A7=BP$1,"", COUNTIF('raw data'!$B:$B,CONCATENATE($A7,BP$1))/SUM(COUNTIF('raw data'!$B:$B,CONCATENATE($A7,BP$1)),COUNTIF('raw data'!$C:$C,CONCATENATE($A7,BP$1)))),0)</f>
        <v>0</v>
      </c>
      <c r="BQ7" s="5">
        <f>IFERROR(IF($A7=BQ$1,"", COUNTIF('raw data'!$B:$B,CONCATENATE($A7,BQ$1))/SUM(COUNTIF('raw data'!$B:$B,CONCATENATE($A7,BQ$1)),COUNTIF('raw data'!$C:$C,CONCATENATE($A7,BQ$1)))),0)</f>
        <v>1</v>
      </c>
      <c r="BR7" s="5">
        <f>IFERROR(IF($A7=BR$1,"", COUNTIF('raw data'!$B:$B,CONCATENATE($A7,BR$1))/SUM(COUNTIF('raw data'!$B:$B,CONCATENATE($A7,BR$1)),COUNTIF('raw data'!$C:$C,CONCATENATE($A7,BR$1)))),0)</f>
        <v>0</v>
      </c>
      <c r="BS7" s="5">
        <f>IFERROR(IF($A7=BS$1,"", COUNTIF('raw data'!$B:$B,CONCATENATE($A7,BS$1))/SUM(COUNTIF('raw data'!$B:$B,CONCATENATE($A7,BS$1)),COUNTIF('raw data'!$C:$C,CONCATENATE($A7,BS$1)))),0)</f>
        <v>0</v>
      </c>
      <c r="BT7" s="5">
        <f>IFERROR(IF($A7=BT$1,"", COUNTIF('raw data'!$B:$B,CONCATENATE($A7,BT$1))/SUM(COUNTIF('raw data'!$B:$B,CONCATENATE($A7,BT$1)),COUNTIF('raw data'!$C:$C,CONCATENATE($A7,BT$1)))),0)</f>
        <v>0</v>
      </c>
      <c r="BU7" s="5">
        <f>IFERROR(IF($A7=BU$1,"", COUNTIF('raw data'!$B:$B,CONCATENATE($A7,BU$1))/SUM(COUNTIF('raw data'!$B:$B,CONCATENATE($A7,BU$1)),COUNTIF('raw data'!$C:$C,CONCATENATE($A7,BU$1)))),0)</f>
        <v>0</v>
      </c>
      <c r="BV7" s="5">
        <f>IFERROR(IF($A7=BV$1,"", COUNTIF('raw data'!$B:$B,CONCATENATE($A7,BV$1))/SUM(COUNTIF('raw data'!$B:$B,CONCATENATE($A7,BV$1)),COUNTIF('raw data'!$C:$C,CONCATENATE($A7,BV$1)))),0)</f>
        <v>0</v>
      </c>
      <c r="BW7" s="5">
        <f>IFERROR(IF($A7=BW$1,"", COUNTIF('raw data'!$B:$B,CONCATENATE($A7,BW$1))/SUM(COUNTIF('raw data'!$B:$B,CONCATENATE($A7,BW$1)),COUNTIF('raw data'!$C:$C,CONCATENATE($A7,BW$1)))),0)</f>
        <v>0</v>
      </c>
      <c r="BX7" s="5">
        <f>IFERROR(IF($A7=BX$1,"", COUNTIF('raw data'!$B:$B,CONCATENATE($A7,BX$1))/SUM(COUNTIF('raw data'!$B:$B,CONCATENATE($A7,BX$1)),COUNTIF('raw data'!$C:$C,CONCATENATE($A7,BX$1)))),0)</f>
        <v>1</v>
      </c>
      <c r="BY7" s="5">
        <f>IFERROR(IF($A7=BY$1,"", COUNTIF('raw data'!$B:$B,CONCATENATE($A7,BY$1))/SUM(COUNTIF('raw data'!$B:$B,CONCATENATE($A7,BY$1)),COUNTIF('raw data'!$C:$C,CONCATENATE($A7,BY$1)))),0)</f>
        <v>0</v>
      </c>
      <c r="BZ7" s="5">
        <f>IFERROR(IF($A7=BZ$1,"", COUNTIF('raw data'!$B:$B,CONCATENATE($A7,BZ$1))/SUM(COUNTIF('raw data'!$B:$B,CONCATENATE($A7,BZ$1)),COUNTIF('raw data'!$C:$C,CONCATENATE($A7,BZ$1)))),0)</f>
        <v>1</v>
      </c>
      <c r="CA7" s="5">
        <f>IFERROR(IF($A7=CA$1,"", COUNTIF('raw data'!$B:$B,CONCATENATE($A7,CA$1))/SUM(COUNTIF('raw data'!$B:$B,CONCATENATE($A7,CA$1)),COUNTIF('raw data'!$C:$C,CONCATENATE($A7,CA$1)))),0)</f>
        <v>0</v>
      </c>
    </row>
    <row r="8">
      <c r="A8" s="6" t="str">
        <f>'winlose rates'!A8</f>
        <v>blooper</v>
      </c>
      <c r="B8" s="5">
        <f>IFERROR(IF($A8=B$1,"", COUNTIF('raw data'!$B:$B,CONCATENATE($A8,B$1))/SUM(COUNTIF('raw data'!$B:$B,CONCATENATE($A8,B$1)),COUNTIF('raw data'!$C:$C,CONCATENATE($A8,B$1)))),0)</f>
        <v>0</v>
      </c>
      <c r="C8" s="5">
        <f>IFERROR(IF($A8=C$1,"", COUNTIF('raw data'!$B:$B,CONCATENATE($A8,C$1))/SUM(COUNTIF('raw data'!$B:$B,CONCATENATE($A8,C$1)),COUNTIF('raw data'!$C:$C,CONCATENATE($A8,C$1)))),0)</f>
        <v>0</v>
      </c>
      <c r="D8" s="5">
        <f>IFERROR(IF($A8=D$1,"", COUNTIF('raw data'!$B:$B,CONCATENATE($A8,D$1))/SUM(COUNTIF('raw data'!$B:$B,CONCATENATE($A8,D$1)),COUNTIF('raw data'!$C:$C,CONCATENATE($A8,D$1)))),0)</f>
        <v>0</v>
      </c>
      <c r="E8" s="5">
        <f>IFERROR(IF($A8=E$1,"", COUNTIF('raw data'!$B:$B,CONCATENATE($A8,E$1))/SUM(COUNTIF('raw data'!$B:$B,CONCATENATE($A8,E$1)),COUNTIF('raw data'!$C:$C,CONCATENATE($A8,E$1)))),0)</f>
        <v>0</v>
      </c>
      <c r="F8" s="5">
        <f>IFERROR(IF($A8=F$1,"", COUNTIF('raw data'!$B:$B,CONCATENATE($A8,F$1))/SUM(COUNTIF('raw data'!$B:$B,CONCATENATE($A8,F$1)),COUNTIF('raw data'!$C:$C,CONCATENATE($A8,F$1)))),0)</f>
        <v>0</v>
      </c>
      <c r="G8" s="5">
        <f>IFERROR(IF($A8=G$1,"", COUNTIF('raw data'!$B:$B,CONCATENATE($A8,G$1))/SUM(COUNTIF('raw data'!$B:$B,CONCATENATE($A8,G$1)),COUNTIF('raw data'!$C:$C,CONCATENATE($A8,G$1)))),0)</f>
        <v>0</v>
      </c>
      <c r="H8" s="5" t="str">
        <f>IFERROR(IF($A8=H$1,"", COUNTIF('raw data'!$B:$B,CONCATENATE($A8,H$1))/SUM(COUNTIF('raw data'!$B:$B,CONCATENATE($A8,H$1)),COUNTIF('raw data'!$C:$C,CONCATENATE($A8,H$1)))),0)</f>
        <v/>
      </c>
      <c r="I8" s="5">
        <f>IFERROR(IF($A8=I$1,"", COUNTIF('raw data'!$B:$B,CONCATENATE($A8,I$1))/SUM(COUNTIF('raw data'!$B:$B,CONCATENATE($A8,I$1)),COUNTIF('raw data'!$C:$C,CONCATENATE($A8,I$1)))),0)</f>
        <v>0</v>
      </c>
      <c r="J8" s="5">
        <f>IFERROR(IF($A8=J$1,"", COUNTIF('raw data'!$B:$B,CONCATENATE($A8,J$1))/SUM(COUNTIF('raw data'!$B:$B,CONCATENATE($A8,J$1)),COUNTIF('raw data'!$C:$C,CONCATENATE($A8,J$1)))),0)</f>
        <v>0</v>
      </c>
      <c r="K8" s="5">
        <f>IFERROR(IF($A8=K$1,"", COUNTIF('raw data'!$B:$B,CONCATENATE($A8,K$1))/SUM(COUNTIF('raw data'!$B:$B,CONCATENATE($A8,K$1)),COUNTIF('raw data'!$C:$C,CONCATENATE($A8,K$1)))),0)</f>
        <v>0</v>
      </c>
      <c r="L8" s="5">
        <f>IFERROR(IF($A8=L$1,"", COUNTIF('raw data'!$B:$B,CONCATENATE($A8,L$1))/SUM(COUNTIF('raw data'!$B:$B,CONCATENATE($A8,L$1)),COUNTIF('raw data'!$C:$C,CONCATENATE($A8,L$1)))),0)</f>
        <v>0</v>
      </c>
      <c r="M8" s="5">
        <f>IFERROR(IF($A8=M$1,"", COUNTIF('raw data'!$B:$B,CONCATENATE($A8,M$1))/SUM(COUNTIF('raw data'!$B:$B,CONCATENATE($A8,M$1)),COUNTIF('raw data'!$C:$C,CONCATENATE($A8,M$1)))),0)</f>
        <v>1</v>
      </c>
      <c r="N8" s="5">
        <f>IFERROR(IF($A8=N$1,"", COUNTIF('raw data'!$B:$B,CONCATENATE($A8,N$1))/SUM(COUNTIF('raw data'!$B:$B,CONCATENATE($A8,N$1)),COUNTIF('raw data'!$C:$C,CONCATENATE($A8,N$1)))),0)</f>
        <v>0</v>
      </c>
      <c r="O8" s="5">
        <f>IFERROR(IF($A8=O$1,"", COUNTIF('raw data'!$B:$B,CONCATENATE($A8,O$1))/SUM(COUNTIF('raw data'!$B:$B,CONCATENATE($A8,O$1)),COUNTIF('raw data'!$C:$C,CONCATENATE($A8,O$1)))),0)</f>
        <v>0</v>
      </c>
      <c r="P8" s="5">
        <f>IFERROR(IF($A8=P$1,"", COUNTIF('raw data'!$B:$B,CONCATENATE($A8,P$1))/SUM(COUNTIF('raw data'!$B:$B,CONCATENATE($A8,P$1)),COUNTIF('raw data'!$C:$C,CONCATENATE($A8,P$1)))),0)</f>
        <v>0</v>
      </c>
      <c r="Q8" s="5">
        <f>IFERROR(IF($A8=Q$1,"", COUNTIF('raw data'!$B:$B,CONCATENATE($A8,Q$1))/SUM(COUNTIF('raw data'!$B:$B,CONCATENATE($A8,Q$1)),COUNTIF('raw data'!$C:$C,CONCATENATE($A8,Q$1)))),0)</f>
        <v>0</v>
      </c>
      <c r="R8" s="5">
        <f>IFERROR(IF($A8=R$1,"", COUNTIF('raw data'!$B:$B,CONCATENATE($A8,R$1))/SUM(COUNTIF('raw data'!$B:$B,CONCATENATE($A8,R$1)),COUNTIF('raw data'!$C:$C,CONCATENATE($A8,R$1)))),0)</f>
        <v>0</v>
      </c>
      <c r="S8" s="5">
        <f>IFERROR(IF($A8=S$1,"", COUNTIF('raw data'!$B:$B,CONCATENATE($A8,S$1))/SUM(COUNTIF('raw data'!$B:$B,CONCATENATE($A8,S$1)),COUNTIF('raw data'!$C:$C,CONCATENATE($A8,S$1)))),0)</f>
        <v>0</v>
      </c>
      <c r="T8" s="5">
        <f>IFERROR(IF($A8=T$1,"", COUNTIF('raw data'!$B:$B,CONCATENATE($A8,T$1))/SUM(COUNTIF('raw data'!$B:$B,CONCATENATE($A8,T$1)),COUNTIF('raw data'!$C:$C,CONCATENATE($A8,T$1)))),0)</f>
        <v>0</v>
      </c>
      <c r="U8" s="5">
        <f>IFERROR(IF($A8=U$1,"", COUNTIF('raw data'!$B:$B,CONCATENATE($A8,U$1))/SUM(COUNTIF('raw data'!$B:$B,CONCATENATE($A8,U$1)),COUNTIF('raw data'!$C:$C,CONCATENATE($A8,U$1)))),0)</f>
        <v>0</v>
      </c>
      <c r="V8" s="5">
        <f>IFERROR(IF($A8=V$1,"", COUNTIF('raw data'!$B:$B,CONCATENATE($A8,V$1))/SUM(COUNTIF('raw data'!$B:$B,CONCATENATE($A8,V$1)),COUNTIF('raw data'!$C:$C,CONCATENATE($A8,V$1)))),0)</f>
        <v>0</v>
      </c>
      <c r="W8" s="5">
        <f>IFERROR(IF($A8=W$1,"", COUNTIF('raw data'!$B:$B,CONCATENATE($A8,W$1))/SUM(COUNTIF('raw data'!$B:$B,CONCATENATE($A8,W$1)),COUNTIF('raw data'!$C:$C,CONCATENATE($A8,W$1)))),0)</f>
        <v>0</v>
      </c>
      <c r="X8" s="5">
        <f>IFERROR(IF($A8=X$1,"", COUNTIF('raw data'!$B:$B,CONCATENATE($A8,X$1))/SUM(COUNTIF('raw data'!$B:$B,CONCATENATE($A8,X$1)),COUNTIF('raw data'!$C:$C,CONCATENATE($A8,X$1)))),0)</f>
        <v>0</v>
      </c>
      <c r="Y8" s="5">
        <f>IFERROR(IF($A8=Y$1,"", COUNTIF('raw data'!$B:$B,CONCATENATE($A8,Y$1))/SUM(COUNTIF('raw data'!$B:$B,CONCATENATE($A8,Y$1)),COUNTIF('raw data'!$C:$C,CONCATENATE($A8,Y$1)))),0)</f>
        <v>0</v>
      </c>
      <c r="Z8" s="5">
        <f>IFERROR(IF($A8=Z$1,"", COUNTIF('raw data'!$B:$B,CONCATENATE($A8,Z$1))/SUM(COUNTIF('raw data'!$B:$B,CONCATENATE($A8,Z$1)),COUNTIF('raw data'!$C:$C,CONCATENATE($A8,Z$1)))),0)</f>
        <v>0</v>
      </c>
      <c r="AA8" s="5">
        <f>IFERROR(IF($A8=AA$1,"", COUNTIF('raw data'!$B:$B,CONCATENATE($A8,AA$1))/SUM(COUNTIF('raw data'!$B:$B,CONCATENATE($A8,AA$1)),COUNTIF('raw data'!$C:$C,CONCATENATE($A8,AA$1)))),0)</f>
        <v>0</v>
      </c>
      <c r="AB8" s="5">
        <f>IFERROR(IF($A8=AB$1,"", COUNTIF('raw data'!$B:$B,CONCATENATE($A8,AB$1))/SUM(COUNTIF('raw data'!$B:$B,CONCATENATE($A8,AB$1)),COUNTIF('raw data'!$C:$C,CONCATENATE($A8,AB$1)))),0)</f>
        <v>0</v>
      </c>
      <c r="AC8" s="5">
        <f>IFERROR(IF($A8=AC$1,"", COUNTIF('raw data'!$B:$B,CONCATENATE($A8,AC$1))/SUM(COUNTIF('raw data'!$B:$B,CONCATENATE($A8,AC$1)),COUNTIF('raw data'!$C:$C,CONCATENATE($A8,AC$1)))),0)</f>
        <v>0</v>
      </c>
      <c r="AD8" s="5">
        <f>IFERROR(IF($A8=AD$1,"", COUNTIF('raw data'!$B:$B,CONCATENATE($A8,AD$1))/SUM(COUNTIF('raw data'!$B:$B,CONCATENATE($A8,AD$1)),COUNTIF('raw data'!$C:$C,CONCATENATE($A8,AD$1)))),0)</f>
        <v>0</v>
      </c>
      <c r="AE8" s="5">
        <f>IFERROR(IF($A8=AE$1,"", COUNTIF('raw data'!$B:$B,CONCATENATE($A8,AE$1))/SUM(COUNTIF('raw data'!$B:$B,CONCATENATE($A8,AE$1)),COUNTIF('raw data'!$C:$C,CONCATENATE($A8,AE$1)))),0)</f>
        <v>0</v>
      </c>
      <c r="AF8" s="5">
        <f>IFERROR(IF($A8=AF$1,"", COUNTIF('raw data'!$B:$B,CONCATENATE($A8,AF$1))/SUM(COUNTIF('raw data'!$B:$B,CONCATENATE($A8,AF$1)),COUNTIF('raw data'!$C:$C,CONCATENATE($A8,AF$1)))),0)</f>
        <v>0</v>
      </c>
      <c r="AG8" s="5">
        <f>IFERROR(IF($A8=AG$1,"", COUNTIF('raw data'!$B:$B,CONCATENATE($A8,AG$1))/SUM(COUNTIF('raw data'!$B:$B,CONCATENATE($A8,AG$1)),COUNTIF('raw data'!$C:$C,CONCATENATE($A8,AG$1)))),0)</f>
        <v>0</v>
      </c>
      <c r="AH8" s="5">
        <f>IFERROR(IF($A8=AH$1,"", COUNTIF('raw data'!$B:$B,CONCATENATE($A8,AH$1))/SUM(COUNTIF('raw data'!$B:$B,CONCATENATE($A8,AH$1)),COUNTIF('raw data'!$C:$C,CONCATENATE($A8,AH$1)))),0)</f>
        <v>0</v>
      </c>
      <c r="AI8" s="5">
        <f>IFERROR(IF($A8=AI$1,"", COUNTIF('raw data'!$B:$B,CONCATENATE($A8,AI$1))/SUM(COUNTIF('raw data'!$B:$B,CONCATENATE($A8,AI$1)),COUNTIF('raw data'!$C:$C,CONCATENATE($A8,AI$1)))),0)</f>
        <v>0</v>
      </c>
      <c r="AJ8" s="5">
        <f>IFERROR(IF($A8=AJ$1,"", COUNTIF('raw data'!$B:$B,CONCATENATE($A8,AJ$1))/SUM(COUNTIF('raw data'!$B:$B,CONCATENATE($A8,AJ$1)),COUNTIF('raw data'!$C:$C,CONCATENATE($A8,AJ$1)))),0)</f>
        <v>0</v>
      </c>
      <c r="AK8" s="5">
        <f>IFERROR(IF($A8=AK$1,"", COUNTIF('raw data'!$B:$B,CONCATENATE($A8,AK$1))/SUM(COUNTIF('raw data'!$B:$B,CONCATENATE($A8,AK$1)),COUNTIF('raw data'!$C:$C,CONCATENATE($A8,AK$1)))),0)</f>
        <v>0</v>
      </c>
      <c r="AL8" s="5">
        <f>IFERROR(IF($A8=AL$1,"", COUNTIF('raw data'!$B:$B,CONCATENATE($A8,AL$1))/SUM(COUNTIF('raw data'!$B:$B,CONCATENATE($A8,AL$1)),COUNTIF('raw data'!$C:$C,CONCATENATE($A8,AL$1)))),0)</f>
        <v>0</v>
      </c>
      <c r="AM8" s="5">
        <f>IFERROR(IF($A8=AM$1,"", COUNTIF('raw data'!$B:$B,CONCATENATE($A8,AM$1))/SUM(COUNTIF('raw data'!$B:$B,CONCATENATE($A8,AM$1)),COUNTIF('raw data'!$C:$C,CONCATENATE($A8,AM$1)))),0)</f>
        <v>0</v>
      </c>
      <c r="AN8" s="5">
        <f>IFERROR(IF($A8=AN$1,"", COUNTIF('raw data'!$B:$B,CONCATENATE($A8,AN$1))/SUM(COUNTIF('raw data'!$B:$B,CONCATENATE($A8,AN$1)),COUNTIF('raw data'!$C:$C,CONCATENATE($A8,AN$1)))),0)</f>
        <v>0</v>
      </c>
      <c r="AO8" s="5">
        <f>IFERROR(IF($A8=AO$1,"", COUNTIF('raw data'!$B:$B,CONCATENATE($A8,AO$1))/SUM(COUNTIF('raw data'!$B:$B,CONCATENATE($A8,AO$1)),COUNTIF('raw data'!$C:$C,CONCATENATE($A8,AO$1)))),0)</f>
        <v>0</v>
      </c>
      <c r="AP8" s="5">
        <f>IFERROR(IF($A8=AP$1,"", COUNTIF('raw data'!$B:$B,CONCATENATE($A8,AP$1))/SUM(COUNTIF('raw data'!$B:$B,CONCATENATE($A8,AP$1)),COUNTIF('raw data'!$C:$C,CONCATENATE($A8,AP$1)))),0)</f>
        <v>0</v>
      </c>
      <c r="AQ8" s="5">
        <f>IFERROR(IF($A8=AQ$1,"", COUNTIF('raw data'!$B:$B,CONCATENATE($A8,AQ$1))/SUM(COUNTIF('raw data'!$B:$B,CONCATENATE($A8,AQ$1)),COUNTIF('raw data'!$C:$C,CONCATENATE($A8,AQ$1)))),0)</f>
        <v>0</v>
      </c>
      <c r="AR8" s="5">
        <f>IFERROR(IF($A8=AR$1,"", COUNTIF('raw data'!$B:$B,CONCATENATE($A8,AR$1))/SUM(COUNTIF('raw data'!$B:$B,CONCATENATE($A8,AR$1)),COUNTIF('raw data'!$C:$C,CONCATENATE($A8,AR$1)))),0)</f>
        <v>0</v>
      </c>
      <c r="AS8" s="5">
        <f>IFERROR(IF($A8=AS$1,"", COUNTIF('raw data'!$B:$B,CONCATENATE($A8,AS$1))/SUM(COUNTIF('raw data'!$B:$B,CONCATENATE($A8,AS$1)),COUNTIF('raw data'!$C:$C,CONCATENATE($A8,AS$1)))),0)</f>
        <v>0</v>
      </c>
      <c r="AT8" s="5">
        <f>IFERROR(IF($A8=AT$1,"", COUNTIF('raw data'!$B:$B,CONCATENATE($A8,AT$1))/SUM(COUNTIF('raw data'!$B:$B,CONCATENATE($A8,AT$1)),COUNTIF('raw data'!$C:$C,CONCATENATE($A8,AT$1)))),0)</f>
        <v>0</v>
      </c>
      <c r="AU8" s="5">
        <f>IFERROR(IF($A8=AU$1,"", COUNTIF('raw data'!$B:$B,CONCATENATE($A8,AU$1))/SUM(COUNTIF('raw data'!$B:$B,CONCATENATE($A8,AU$1)),COUNTIF('raw data'!$C:$C,CONCATENATE($A8,AU$1)))),0)</f>
        <v>0</v>
      </c>
      <c r="AV8" s="5">
        <f>IFERROR(IF($A8=AV$1,"", COUNTIF('raw data'!$B:$B,CONCATENATE($A8,AV$1))/SUM(COUNTIF('raw data'!$B:$B,CONCATENATE($A8,AV$1)),COUNTIF('raw data'!$C:$C,CONCATENATE($A8,AV$1)))),0)</f>
        <v>0</v>
      </c>
      <c r="AW8" s="5">
        <f>IFERROR(IF($A8=AW$1,"", COUNTIF('raw data'!$B:$B,CONCATENATE($A8,AW$1))/SUM(COUNTIF('raw data'!$B:$B,CONCATENATE($A8,AW$1)),COUNTIF('raw data'!$C:$C,CONCATENATE($A8,AW$1)))),0)</f>
        <v>0</v>
      </c>
      <c r="AX8" s="5">
        <f>IFERROR(IF($A8=AX$1,"", COUNTIF('raw data'!$B:$B,CONCATENATE($A8,AX$1))/SUM(COUNTIF('raw data'!$B:$B,CONCATENATE($A8,AX$1)),COUNTIF('raw data'!$C:$C,CONCATENATE($A8,AX$1)))),0)</f>
        <v>0</v>
      </c>
      <c r="AY8" s="5">
        <f>IFERROR(IF($A8=AY$1,"", COUNTIF('raw data'!$B:$B,CONCATENATE($A8,AY$1))/SUM(COUNTIF('raw data'!$B:$B,CONCATENATE($A8,AY$1)),COUNTIF('raw data'!$C:$C,CONCATENATE($A8,AY$1)))),0)</f>
        <v>0</v>
      </c>
      <c r="AZ8" s="5">
        <f>IFERROR(IF($A8=AZ$1,"", COUNTIF('raw data'!$B:$B,CONCATENATE($A8,AZ$1))/SUM(COUNTIF('raw data'!$B:$B,CONCATENATE($A8,AZ$1)),COUNTIF('raw data'!$C:$C,CONCATENATE($A8,AZ$1)))),0)</f>
        <v>0</v>
      </c>
      <c r="BA8" s="5">
        <f>IFERROR(IF($A8=BA$1,"", COUNTIF('raw data'!$B:$B,CONCATENATE($A8,BA$1))/SUM(COUNTIF('raw data'!$B:$B,CONCATENATE($A8,BA$1)),COUNTIF('raw data'!$C:$C,CONCATENATE($A8,BA$1)))),0)</f>
        <v>0</v>
      </c>
      <c r="BB8" s="5">
        <f>IFERROR(IF($A8=BB$1,"", COUNTIF('raw data'!$B:$B,CONCATENATE($A8,BB$1))/SUM(COUNTIF('raw data'!$B:$B,CONCATENATE($A8,BB$1)),COUNTIF('raw data'!$C:$C,CONCATENATE($A8,BB$1)))),0)</f>
        <v>0</v>
      </c>
      <c r="BC8" s="5">
        <f>IFERROR(IF($A8=BC$1,"", COUNTIF('raw data'!$B:$B,CONCATENATE($A8,BC$1))/SUM(COUNTIF('raw data'!$B:$B,CONCATENATE($A8,BC$1)),COUNTIF('raw data'!$C:$C,CONCATENATE($A8,BC$1)))),0)</f>
        <v>0</v>
      </c>
      <c r="BD8" s="5">
        <f>IFERROR(IF($A8=BD$1,"", COUNTIF('raw data'!$B:$B,CONCATENATE($A8,BD$1))/SUM(COUNTIF('raw data'!$B:$B,CONCATENATE($A8,BD$1)),COUNTIF('raw data'!$C:$C,CONCATENATE($A8,BD$1)))),0)</f>
        <v>0</v>
      </c>
      <c r="BE8" s="5">
        <f>IFERROR(IF($A8=BE$1,"", COUNTIF('raw data'!$B:$B,CONCATENATE($A8,BE$1))/SUM(COUNTIF('raw data'!$B:$B,CONCATENATE($A8,BE$1)),COUNTIF('raw data'!$C:$C,CONCATENATE($A8,BE$1)))),0)</f>
        <v>0</v>
      </c>
      <c r="BF8" s="5">
        <f>IFERROR(IF($A8=BF$1,"", COUNTIF('raw data'!$B:$B,CONCATENATE($A8,BF$1))/SUM(COUNTIF('raw data'!$B:$B,CONCATENATE($A8,BF$1)),COUNTIF('raw data'!$C:$C,CONCATENATE($A8,BF$1)))),0)</f>
        <v>0</v>
      </c>
      <c r="BG8" s="5">
        <f>IFERROR(IF($A8=BG$1,"", COUNTIF('raw data'!$B:$B,CONCATENATE($A8,BG$1))/SUM(COUNTIF('raw data'!$B:$B,CONCATENATE($A8,BG$1)),COUNTIF('raw data'!$C:$C,CONCATENATE($A8,BG$1)))),0)</f>
        <v>0</v>
      </c>
      <c r="BH8" s="5">
        <f>IFERROR(IF($A8=BH$1,"", COUNTIF('raw data'!$B:$B,CONCATENATE($A8,BH$1))/SUM(COUNTIF('raw data'!$B:$B,CONCATENATE($A8,BH$1)),COUNTIF('raw data'!$C:$C,CONCATENATE($A8,BH$1)))),0)</f>
        <v>0</v>
      </c>
      <c r="BI8" s="5">
        <f>IFERROR(IF($A8=BI$1,"", COUNTIF('raw data'!$B:$B,CONCATENATE($A8,BI$1))/SUM(COUNTIF('raw data'!$B:$B,CONCATENATE($A8,BI$1)),COUNTIF('raw data'!$C:$C,CONCATENATE($A8,BI$1)))),0)</f>
        <v>0</v>
      </c>
      <c r="BJ8" s="5">
        <f>IFERROR(IF($A8=BJ$1,"", COUNTIF('raw data'!$B:$B,CONCATENATE($A8,BJ$1))/SUM(COUNTIF('raw data'!$B:$B,CONCATENATE($A8,BJ$1)),COUNTIF('raw data'!$C:$C,CONCATENATE($A8,BJ$1)))),0)</f>
        <v>0</v>
      </c>
      <c r="BK8" s="5">
        <f>IFERROR(IF($A8=BK$1,"", COUNTIF('raw data'!$B:$B,CONCATENATE($A8,BK$1))/SUM(COUNTIF('raw data'!$B:$B,CONCATENATE($A8,BK$1)),COUNTIF('raw data'!$C:$C,CONCATENATE($A8,BK$1)))),0)</f>
        <v>0</v>
      </c>
      <c r="BL8" s="5">
        <f>IFERROR(IF($A8=BL$1,"", COUNTIF('raw data'!$B:$B,CONCATENATE($A8,BL$1))/SUM(COUNTIF('raw data'!$B:$B,CONCATENATE($A8,BL$1)),COUNTIF('raw data'!$C:$C,CONCATENATE($A8,BL$1)))),0)</f>
        <v>0</v>
      </c>
      <c r="BM8" s="5">
        <f>IFERROR(IF($A8=BM$1,"", COUNTIF('raw data'!$B:$B,CONCATENATE($A8,BM$1))/SUM(COUNTIF('raw data'!$B:$B,CONCATENATE($A8,BM$1)),COUNTIF('raw data'!$C:$C,CONCATENATE($A8,BM$1)))),0)</f>
        <v>0</v>
      </c>
      <c r="BN8" s="5">
        <f>IFERROR(IF($A8=BN$1,"", COUNTIF('raw data'!$B:$B,CONCATENATE($A8,BN$1))/SUM(COUNTIF('raw data'!$B:$B,CONCATENATE($A8,BN$1)),COUNTIF('raw data'!$C:$C,CONCATENATE($A8,BN$1)))),0)</f>
        <v>0</v>
      </c>
      <c r="BO8" s="5">
        <f>IFERROR(IF($A8=BO$1,"", COUNTIF('raw data'!$B:$B,CONCATENATE($A8,BO$1))/SUM(COUNTIF('raw data'!$B:$B,CONCATENATE($A8,BO$1)),COUNTIF('raw data'!$C:$C,CONCATENATE($A8,BO$1)))),0)</f>
        <v>0</v>
      </c>
      <c r="BP8" s="5">
        <f>IFERROR(IF($A8=BP$1,"", COUNTIF('raw data'!$B:$B,CONCATENATE($A8,BP$1))/SUM(COUNTIF('raw data'!$B:$B,CONCATENATE($A8,BP$1)),COUNTIF('raw data'!$C:$C,CONCATENATE($A8,BP$1)))),0)</f>
        <v>0</v>
      </c>
      <c r="BQ8" s="5">
        <f>IFERROR(IF($A8=BQ$1,"", COUNTIF('raw data'!$B:$B,CONCATENATE($A8,BQ$1))/SUM(COUNTIF('raw data'!$B:$B,CONCATENATE($A8,BQ$1)),COUNTIF('raw data'!$C:$C,CONCATENATE($A8,BQ$1)))),0)</f>
        <v>0</v>
      </c>
      <c r="BR8" s="5">
        <f>IFERROR(IF($A8=BR$1,"", COUNTIF('raw data'!$B:$B,CONCATENATE($A8,BR$1))/SUM(COUNTIF('raw data'!$B:$B,CONCATENATE($A8,BR$1)),COUNTIF('raw data'!$C:$C,CONCATENATE($A8,BR$1)))),0)</f>
        <v>0</v>
      </c>
      <c r="BS8" s="5">
        <f>IFERROR(IF($A8=BS$1,"", COUNTIF('raw data'!$B:$B,CONCATENATE($A8,BS$1))/SUM(COUNTIF('raw data'!$B:$B,CONCATENATE($A8,BS$1)),COUNTIF('raw data'!$C:$C,CONCATENATE($A8,BS$1)))),0)</f>
        <v>0</v>
      </c>
      <c r="BT8" s="5">
        <f>IFERROR(IF($A8=BT$1,"", COUNTIF('raw data'!$B:$B,CONCATENATE($A8,BT$1))/SUM(COUNTIF('raw data'!$B:$B,CONCATENATE($A8,BT$1)),COUNTIF('raw data'!$C:$C,CONCATENATE($A8,BT$1)))),0)</f>
        <v>0</v>
      </c>
      <c r="BU8" s="5">
        <f>IFERROR(IF($A8=BU$1,"", COUNTIF('raw data'!$B:$B,CONCATENATE($A8,BU$1))/SUM(COUNTIF('raw data'!$B:$B,CONCATENATE($A8,BU$1)),COUNTIF('raw data'!$C:$C,CONCATENATE($A8,BU$1)))),0)</f>
        <v>0</v>
      </c>
      <c r="BV8" s="5">
        <f>IFERROR(IF($A8=BV$1,"", COUNTIF('raw data'!$B:$B,CONCATENATE($A8,BV$1))/SUM(COUNTIF('raw data'!$B:$B,CONCATENATE($A8,BV$1)),COUNTIF('raw data'!$C:$C,CONCATENATE($A8,BV$1)))),0)</f>
        <v>0</v>
      </c>
      <c r="BW8" s="5">
        <f>IFERROR(IF($A8=BW$1,"", COUNTIF('raw data'!$B:$B,CONCATENATE($A8,BW$1))/SUM(COUNTIF('raw data'!$B:$B,CONCATENATE($A8,BW$1)),COUNTIF('raw data'!$C:$C,CONCATENATE($A8,BW$1)))),0)</f>
        <v>0</v>
      </c>
      <c r="BX8" s="5">
        <f>IFERROR(IF($A8=BX$1,"", COUNTIF('raw data'!$B:$B,CONCATENATE($A8,BX$1))/SUM(COUNTIF('raw data'!$B:$B,CONCATENATE($A8,BX$1)),COUNTIF('raw data'!$C:$C,CONCATENATE($A8,BX$1)))),0)</f>
        <v>0</v>
      </c>
      <c r="BY8" s="5">
        <f>IFERROR(IF($A8=BY$1,"", COUNTIF('raw data'!$B:$B,CONCATENATE($A8,BY$1))/SUM(COUNTIF('raw data'!$B:$B,CONCATENATE($A8,BY$1)),COUNTIF('raw data'!$C:$C,CONCATENATE($A8,BY$1)))),0)</f>
        <v>0</v>
      </c>
      <c r="BZ8" s="5">
        <f>IFERROR(IF($A8=BZ$1,"", COUNTIF('raw data'!$B:$B,CONCATENATE($A8,BZ$1))/SUM(COUNTIF('raw data'!$B:$B,CONCATENATE($A8,BZ$1)),COUNTIF('raw data'!$C:$C,CONCATENATE($A8,BZ$1)))),0)</f>
        <v>0</v>
      </c>
      <c r="CA8" s="5">
        <f>IFERROR(IF($A8=CA$1,"", COUNTIF('raw data'!$B:$B,CONCATENATE($A8,CA$1))/SUM(COUNTIF('raw data'!$B:$B,CONCATENATE($A8,CA$1)),COUNTIF('raw data'!$C:$C,CONCATENATE($A8,CA$1)))),0)</f>
        <v>0</v>
      </c>
    </row>
    <row r="9">
      <c r="A9" s="6" t="str">
        <f>'winlose rates'!A9</f>
        <v>bob-omb</v>
      </c>
      <c r="B9" s="5">
        <f>IFERROR(IF($A9=B$1,"", COUNTIF('raw data'!$B:$B,CONCATENATE($A9,B$1))/SUM(COUNTIF('raw data'!$B:$B,CONCATENATE($A9,B$1)),COUNTIF('raw data'!$C:$C,CONCATENATE($A9,B$1)))),0)</f>
        <v>0</v>
      </c>
      <c r="C9" s="5">
        <f>IFERROR(IF($A9=C$1,"", COUNTIF('raw data'!$B:$B,CONCATENATE($A9,C$1))/SUM(COUNTIF('raw data'!$B:$B,CONCATENATE($A9,C$1)),COUNTIF('raw data'!$C:$C,CONCATENATE($A9,C$1)))),0)</f>
        <v>0</v>
      </c>
      <c r="D9" s="5">
        <f>IFERROR(IF($A9=D$1,"", COUNTIF('raw data'!$B:$B,CONCATENATE($A9,D$1))/SUM(COUNTIF('raw data'!$B:$B,CONCATENATE($A9,D$1)),COUNTIF('raw data'!$C:$C,CONCATENATE($A9,D$1)))),0)</f>
        <v>0</v>
      </c>
      <c r="E9" s="5">
        <f>IFERROR(IF($A9=E$1,"", COUNTIF('raw data'!$B:$B,CONCATENATE($A9,E$1))/SUM(COUNTIF('raw data'!$B:$B,CONCATENATE($A9,E$1)),COUNTIF('raw data'!$C:$C,CONCATENATE($A9,E$1)))),0)</f>
        <v>0</v>
      </c>
      <c r="F9" s="5">
        <f>IFERROR(IF($A9=F$1,"", COUNTIF('raw data'!$B:$B,CONCATENATE($A9,F$1))/SUM(COUNTIF('raw data'!$B:$B,CONCATENATE($A9,F$1)),COUNTIF('raw data'!$C:$C,CONCATENATE($A9,F$1)))),0)</f>
        <v>0</v>
      </c>
      <c r="G9" s="5">
        <f>IFERROR(IF($A9=G$1,"", COUNTIF('raw data'!$B:$B,CONCATENATE($A9,G$1))/SUM(COUNTIF('raw data'!$B:$B,CONCATENATE($A9,G$1)),COUNTIF('raw data'!$C:$C,CONCATENATE($A9,G$1)))),0)</f>
        <v>0</v>
      </c>
      <c r="H9" s="5">
        <f>IFERROR(IF($A9=H$1,"", COUNTIF('raw data'!$B:$B,CONCATENATE($A9,H$1))/SUM(COUNTIF('raw data'!$B:$B,CONCATENATE($A9,H$1)),COUNTIF('raw data'!$C:$C,CONCATENATE($A9,H$1)))),0)</f>
        <v>0</v>
      </c>
      <c r="I9" s="5" t="str">
        <f>IFERROR(IF($A9=I$1,"", COUNTIF('raw data'!$B:$B,CONCATENATE($A9,I$1))/SUM(COUNTIF('raw data'!$B:$B,CONCATENATE($A9,I$1)),COUNTIF('raw data'!$C:$C,CONCATENATE($A9,I$1)))),0)</f>
        <v/>
      </c>
      <c r="J9" s="5">
        <f>IFERROR(IF($A9=J$1,"", COUNTIF('raw data'!$B:$B,CONCATENATE($A9,J$1))/SUM(COUNTIF('raw data'!$B:$B,CONCATENATE($A9,J$1)),COUNTIF('raw data'!$C:$C,CONCATENATE($A9,J$1)))),0)</f>
        <v>0</v>
      </c>
      <c r="K9" s="5">
        <f>IFERROR(IF($A9=K$1,"", COUNTIF('raw data'!$B:$B,CONCATENATE($A9,K$1))/SUM(COUNTIF('raw data'!$B:$B,CONCATENATE($A9,K$1)),COUNTIF('raw data'!$C:$C,CONCATENATE($A9,K$1)))),0)</f>
        <v>0</v>
      </c>
      <c r="L9" s="5">
        <f>IFERROR(IF($A9=L$1,"", COUNTIF('raw data'!$B:$B,CONCATENATE($A9,L$1))/SUM(COUNTIF('raw data'!$B:$B,CONCATENATE($A9,L$1)),COUNTIF('raw data'!$C:$C,CONCATENATE($A9,L$1)))),0)</f>
        <v>0</v>
      </c>
      <c r="M9" s="5">
        <f>IFERROR(IF($A9=M$1,"", COUNTIF('raw data'!$B:$B,CONCATENATE($A9,M$1))/SUM(COUNTIF('raw data'!$B:$B,CONCATENATE($A9,M$1)),COUNTIF('raw data'!$C:$C,CONCATENATE($A9,M$1)))),0)</f>
        <v>0</v>
      </c>
      <c r="N9" s="5">
        <f>IFERROR(IF($A9=N$1,"", COUNTIF('raw data'!$B:$B,CONCATENATE($A9,N$1))/SUM(COUNTIF('raw data'!$B:$B,CONCATENATE($A9,N$1)),COUNTIF('raw data'!$C:$C,CONCATENATE($A9,N$1)))),0)</f>
        <v>0</v>
      </c>
      <c r="O9" s="5">
        <f>IFERROR(IF($A9=O$1,"", COUNTIF('raw data'!$B:$B,CONCATENATE($A9,O$1))/SUM(COUNTIF('raw data'!$B:$B,CONCATENATE($A9,O$1)),COUNTIF('raw data'!$C:$C,CONCATENATE($A9,O$1)))),0)</f>
        <v>0</v>
      </c>
      <c r="P9" s="5">
        <f>IFERROR(IF($A9=P$1,"", COUNTIF('raw data'!$B:$B,CONCATENATE($A9,P$1))/SUM(COUNTIF('raw data'!$B:$B,CONCATENATE($A9,P$1)),COUNTIF('raw data'!$C:$C,CONCATENATE($A9,P$1)))),0)</f>
        <v>0</v>
      </c>
      <c r="Q9" s="5">
        <f>IFERROR(IF($A9=Q$1,"", COUNTIF('raw data'!$B:$B,CONCATENATE($A9,Q$1))/SUM(COUNTIF('raw data'!$B:$B,CONCATENATE($A9,Q$1)),COUNTIF('raw data'!$C:$C,CONCATENATE($A9,Q$1)))),0)</f>
        <v>0</v>
      </c>
      <c r="R9" s="5">
        <f>IFERROR(IF($A9=R$1,"", COUNTIF('raw data'!$B:$B,CONCATENATE($A9,R$1))/SUM(COUNTIF('raw data'!$B:$B,CONCATENATE($A9,R$1)),COUNTIF('raw data'!$C:$C,CONCATENATE($A9,R$1)))),0)</f>
        <v>0</v>
      </c>
      <c r="S9" s="5">
        <f>IFERROR(IF($A9=S$1,"", COUNTIF('raw data'!$B:$B,CONCATENATE($A9,S$1))/SUM(COUNTIF('raw data'!$B:$B,CONCATENATE($A9,S$1)),COUNTIF('raw data'!$C:$C,CONCATENATE($A9,S$1)))),0)</f>
        <v>0</v>
      </c>
      <c r="T9" s="5">
        <f>IFERROR(IF($A9=T$1,"", COUNTIF('raw data'!$B:$B,CONCATENATE($A9,T$1))/SUM(COUNTIF('raw data'!$B:$B,CONCATENATE($A9,T$1)),COUNTIF('raw data'!$C:$C,CONCATENATE($A9,T$1)))),0)</f>
        <v>0</v>
      </c>
      <c r="U9" s="5">
        <f>IFERROR(IF($A9=U$1,"", COUNTIF('raw data'!$B:$B,CONCATENATE($A9,U$1))/SUM(COUNTIF('raw data'!$B:$B,CONCATENATE($A9,U$1)),COUNTIF('raw data'!$C:$C,CONCATENATE($A9,U$1)))),0)</f>
        <v>0</v>
      </c>
      <c r="V9" s="5">
        <f>IFERROR(IF($A9=V$1,"", COUNTIF('raw data'!$B:$B,CONCATENATE($A9,V$1))/SUM(COUNTIF('raw data'!$B:$B,CONCATENATE($A9,V$1)),COUNTIF('raw data'!$C:$C,CONCATENATE($A9,V$1)))),0)</f>
        <v>0</v>
      </c>
      <c r="W9" s="5">
        <f>IFERROR(IF($A9=W$1,"", COUNTIF('raw data'!$B:$B,CONCATENATE($A9,W$1))/SUM(COUNTIF('raw data'!$B:$B,CONCATENATE($A9,W$1)),COUNTIF('raw data'!$C:$C,CONCATENATE($A9,W$1)))),0)</f>
        <v>0</v>
      </c>
      <c r="X9" s="5">
        <f>IFERROR(IF($A9=X$1,"", COUNTIF('raw data'!$B:$B,CONCATENATE($A9,X$1))/SUM(COUNTIF('raw data'!$B:$B,CONCATENATE($A9,X$1)),COUNTIF('raw data'!$C:$C,CONCATENATE($A9,X$1)))),0)</f>
        <v>0</v>
      </c>
      <c r="Y9" s="5">
        <f>IFERROR(IF($A9=Y$1,"", COUNTIF('raw data'!$B:$B,CONCATENATE($A9,Y$1))/SUM(COUNTIF('raw data'!$B:$B,CONCATENATE($A9,Y$1)),COUNTIF('raw data'!$C:$C,CONCATENATE($A9,Y$1)))),0)</f>
        <v>0</v>
      </c>
      <c r="Z9" s="5">
        <f>IFERROR(IF($A9=Z$1,"", COUNTIF('raw data'!$B:$B,CONCATENATE($A9,Z$1))/SUM(COUNTIF('raw data'!$B:$B,CONCATENATE($A9,Z$1)),COUNTIF('raw data'!$C:$C,CONCATENATE($A9,Z$1)))),0)</f>
        <v>0</v>
      </c>
      <c r="AA9" s="5">
        <f>IFERROR(IF($A9=AA$1,"", COUNTIF('raw data'!$B:$B,CONCATENATE($A9,AA$1))/SUM(COUNTIF('raw data'!$B:$B,CONCATENATE($A9,AA$1)),COUNTIF('raw data'!$C:$C,CONCATENATE($A9,AA$1)))),0)</f>
        <v>0</v>
      </c>
      <c r="AB9" s="5">
        <f>IFERROR(IF($A9=AB$1,"", COUNTIF('raw data'!$B:$B,CONCATENATE($A9,AB$1))/SUM(COUNTIF('raw data'!$B:$B,CONCATENATE($A9,AB$1)),COUNTIF('raw data'!$C:$C,CONCATENATE($A9,AB$1)))),0)</f>
        <v>0</v>
      </c>
      <c r="AC9" s="5">
        <f>IFERROR(IF($A9=AC$1,"", COUNTIF('raw data'!$B:$B,CONCATENATE($A9,AC$1))/SUM(COUNTIF('raw data'!$B:$B,CONCATENATE($A9,AC$1)),COUNTIF('raw data'!$C:$C,CONCATENATE($A9,AC$1)))),0)</f>
        <v>0</v>
      </c>
      <c r="AD9" s="5">
        <f>IFERROR(IF($A9=AD$1,"", COUNTIF('raw data'!$B:$B,CONCATENATE($A9,AD$1))/SUM(COUNTIF('raw data'!$B:$B,CONCATENATE($A9,AD$1)),COUNTIF('raw data'!$C:$C,CONCATENATE($A9,AD$1)))),0)</f>
        <v>0</v>
      </c>
      <c r="AE9" s="5">
        <f>IFERROR(IF($A9=AE$1,"", COUNTIF('raw data'!$B:$B,CONCATENATE($A9,AE$1))/SUM(COUNTIF('raw data'!$B:$B,CONCATENATE($A9,AE$1)),COUNTIF('raw data'!$C:$C,CONCATENATE($A9,AE$1)))),0)</f>
        <v>0</v>
      </c>
      <c r="AF9" s="5">
        <f>IFERROR(IF($A9=AF$1,"", COUNTIF('raw data'!$B:$B,CONCATENATE($A9,AF$1))/SUM(COUNTIF('raw data'!$B:$B,CONCATENATE($A9,AF$1)),COUNTIF('raw data'!$C:$C,CONCATENATE($A9,AF$1)))),0)</f>
        <v>0</v>
      </c>
      <c r="AG9" s="5">
        <f>IFERROR(IF($A9=AG$1,"", COUNTIF('raw data'!$B:$B,CONCATENATE($A9,AG$1))/SUM(COUNTIF('raw data'!$B:$B,CONCATENATE($A9,AG$1)),COUNTIF('raw data'!$C:$C,CONCATENATE($A9,AG$1)))),0)</f>
        <v>0</v>
      </c>
      <c r="AH9" s="5">
        <f>IFERROR(IF($A9=AH$1,"", COUNTIF('raw data'!$B:$B,CONCATENATE($A9,AH$1))/SUM(COUNTIF('raw data'!$B:$B,CONCATENATE($A9,AH$1)),COUNTIF('raw data'!$C:$C,CONCATENATE($A9,AH$1)))),0)</f>
        <v>0</v>
      </c>
      <c r="AI9" s="5">
        <f>IFERROR(IF($A9=AI$1,"", COUNTIF('raw data'!$B:$B,CONCATENATE($A9,AI$1))/SUM(COUNTIF('raw data'!$B:$B,CONCATENATE($A9,AI$1)),COUNTIF('raw data'!$C:$C,CONCATENATE($A9,AI$1)))),0)</f>
        <v>0</v>
      </c>
      <c r="AJ9" s="5">
        <f>IFERROR(IF($A9=AJ$1,"", COUNTIF('raw data'!$B:$B,CONCATENATE($A9,AJ$1))/SUM(COUNTIF('raw data'!$B:$B,CONCATENATE($A9,AJ$1)),COUNTIF('raw data'!$C:$C,CONCATENATE($A9,AJ$1)))),0)</f>
        <v>0</v>
      </c>
      <c r="AK9" s="5">
        <f>IFERROR(IF($A9=AK$1,"", COUNTIF('raw data'!$B:$B,CONCATENATE($A9,AK$1))/SUM(COUNTIF('raw data'!$B:$B,CONCATENATE($A9,AK$1)),COUNTIF('raw data'!$C:$C,CONCATENATE($A9,AK$1)))),0)</f>
        <v>0</v>
      </c>
      <c r="AL9" s="5">
        <f>IFERROR(IF($A9=AL$1,"", COUNTIF('raw data'!$B:$B,CONCATENATE($A9,AL$1))/SUM(COUNTIF('raw data'!$B:$B,CONCATENATE($A9,AL$1)),COUNTIF('raw data'!$C:$C,CONCATENATE($A9,AL$1)))),0)</f>
        <v>0</v>
      </c>
      <c r="AM9" s="5">
        <f>IFERROR(IF($A9=AM$1,"", COUNTIF('raw data'!$B:$B,CONCATENATE($A9,AM$1))/SUM(COUNTIF('raw data'!$B:$B,CONCATENATE($A9,AM$1)),COUNTIF('raw data'!$C:$C,CONCATENATE($A9,AM$1)))),0)</f>
        <v>0</v>
      </c>
      <c r="AN9" s="5">
        <f>IFERROR(IF($A9=AN$1,"", COUNTIF('raw data'!$B:$B,CONCATENATE($A9,AN$1))/SUM(COUNTIF('raw data'!$B:$B,CONCATENATE($A9,AN$1)),COUNTIF('raw data'!$C:$C,CONCATENATE($A9,AN$1)))),0)</f>
        <v>0</v>
      </c>
      <c r="AO9" s="5">
        <f>IFERROR(IF($A9=AO$1,"", COUNTIF('raw data'!$B:$B,CONCATENATE($A9,AO$1))/SUM(COUNTIF('raw data'!$B:$B,CONCATENATE($A9,AO$1)),COUNTIF('raw data'!$C:$C,CONCATENATE($A9,AO$1)))),0)</f>
        <v>0</v>
      </c>
      <c r="AP9" s="5">
        <f>IFERROR(IF($A9=AP$1,"", COUNTIF('raw data'!$B:$B,CONCATENATE($A9,AP$1))/SUM(COUNTIF('raw data'!$B:$B,CONCATENATE($A9,AP$1)),COUNTIF('raw data'!$C:$C,CONCATENATE($A9,AP$1)))),0)</f>
        <v>0</v>
      </c>
      <c r="AQ9" s="5">
        <f>IFERROR(IF($A9=AQ$1,"", COUNTIF('raw data'!$B:$B,CONCATENATE($A9,AQ$1))/SUM(COUNTIF('raw data'!$B:$B,CONCATENATE($A9,AQ$1)),COUNTIF('raw data'!$C:$C,CONCATENATE($A9,AQ$1)))),0)</f>
        <v>0</v>
      </c>
      <c r="AR9" s="5">
        <f>IFERROR(IF($A9=AR$1,"", COUNTIF('raw data'!$B:$B,CONCATENATE($A9,AR$1))/SUM(COUNTIF('raw data'!$B:$B,CONCATENATE($A9,AR$1)),COUNTIF('raw data'!$C:$C,CONCATENATE($A9,AR$1)))),0)</f>
        <v>0</v>
      </c>
      <c r="AS9" s="5">
        <f>IFERROR(IF($A9=AS$1,"", COUNTIF('raw data'!$B:$B,CONCATENATE($A9,AS$1))/SUM(COUNTIF('raw data'!$B:$B,CONCATENATE($A9,AS$1)),COUNTIF('raw data'!$C:$C,CONCATENATE($A9,AS$1)))),0)</f>
        <v>0</v>
      </c>
      <c r="AT9" s="5">
        <f>IFERROR(IF($A9=AT$1,"", COUNTIF('raw data'!$B:$B,CONCATENATE($A9,AT$1))/SUM(COUNTIF('raw data'!$B:$B,CONCATENATE($A9,AT$1)),COUNTIF('raw data'!$C:$C,CONCATENATE($A9,AT$1)))),0)</f>
        <v>0</v>
      </c>
      <c r="AU9" s="5">
        <f>IFERROR(IF($A9=AU$1,"", COUNTIF('raw data'!$B:$B,CONCATENATE($A9,AU$1))/SUM(COUNTIF('raw data'!$B:$B,CONCATENATE($A9,AU$1)),COUNTIF('raw data'!$C:$C,CONCATENATE($A9,AU$1)))),0)</f>
        <v>0</v>
      </c>
      <c r="AV9" s="5">
        <f>IFERROR(IF($A9=AV$1,"", COUNTIF('raw data'!$B:$B,CONCATENATE($A9,AV$1))/SUM(COUNTIF('raw data'!$B:$B,CONCATENATE($A9,AV$1)),COUNTIF('raw data'!$C:$C,CONCATENATE($A9,AV$1)))),0)</f>
        <v>0</v>
      </c>
      <c r="AW9" s="5">
        <f>IFERROR(IF($A9=AW$1,"", COUNTIF('raw data'!$B:$B,CONCATENATE($A9,AW$1))/SUM(COUNTIF('raw data'!$B:$B,CONCATENATE($A9,AW$1)),COUNTIF('raw data'!$C:$C,CONCATENATE($A9,AW$1)))),0)</f>
        <v>0</v>
      </c>
      <c r="AX9" s="5">
        <f>IFERROR(IF($A9=AX$1,"", COUNTIF('raw data'!$B:$B,CONCATENATE($A9,AX$1))/SUM(COUNTIF('raw data'!$B:$B,CONCATENATE($A9,AX$1)),COUNTIF('raw data'!$C:$C,CONCATENATE($A9,AX$1)))),0)</f>
        <v>0</v>
      </c>
      <c r="AY9" s="5">
        <f>IFERROR(IF($A9=AY$1,"", COUNTIF('raw data'!$B:$B,CONCATENATE($A9,AY$1))/SUM(COUNTIF('raw data'!$B:$B,CONCATENATE($A9,AY$1)),COUNTIF('raw data'!$C:$C,CONCATENATE($A9,AY$1)))),0)</f>
        <v>0</v>
      </c>
      <c r="AZ9" s="5">
        <f>IFERROR(IF($A9=AZ$1,"", COUNTIF('raw data'!$B:$B,CONCATENATE($A9,AZ$1))/SUM(COUNTIF('raw data'!$B:$B,CONCATENATE($A9,AZ$1)),COUNTIF('raw data'!$C:$C,CONCATENATE($A9,AZ$1)))),0)</f>
        <v>0</v>
      </c>
      <c r="BA9" s="5">
        <f>IFERROR(IF($A9=BA$1,"", COUNTIF('raw data'!$B:$B,CONCATENATE($A9,BA$1))/SUM(COUNTIF('raw data'!$B:$B,CONCATENATE($A9,BA$1)),COUNTIF('raw data'!$C:$C,CONCATENATE($A9,BA$1)))),0)</f>
        <v>0</v>
      </c>
      <c r="BB9" s="5">
        <f>IFERROR(IF($A9=BB$1,"", COUNTIF('raw data'!$B:$B,CONCATENATE($A9,BB$1))/SUM(COUNTIF('raw data'!$B:$B,CONCATENATE($A9,BB$1)),COUNTIF('raw data'!$C:$C,CONCATENATE($A9,BB$1)))),0)</f>
        <v>0</v>
      </c>
      <c r="BC9" s="5">
        <f>IFERROR(IF($A9=BC$1,"", COUNTIF('raw data'!$B:$B,CONCATENATE($A9,BC$1))/SUM(COUNTIF('raw data'!$B:$B,CONCATENATE($A9,BC$1)),COUNTIF('raw data'!$C:$C,CONCATENATE($A9,BC$1)))),0)</f>
        <v>0</v>
      </c>
      <c r="BD9" s="5">
        <f>IFERROR(IF($A9=BD$1,"", COUNTIF('raw data'!$B:$B,CONCATENATE($A9,BD$1))/SUM(COUNTIF('raw data'!$B:$B,CONCATENATE($A9,BD$1)),COUNTIF('raw data'!$C:$C,CONCATENATE($A9,BD$1)))),0)</f>
        <v>0</v>
      </c>
      <c r="BE9" s="5">
        <f>IFERROR(IF($A9=BE$1,"", COUNTIF('raw data'!$B:$B,CONCATENATE($A9,BE$1))/SUM(COUNTIF('raw data'!$B:$B,CONCATENATE($A9,BE$1)),COUNTIF('raw data'!$C:$C,CONCATENATE($A9,BE$1)))),0)</f>
        <v>0</v>
      </c>
      <c r="BF9" s="5">
        <f>IFERROR(IF($A9=BF$1,"", COUNTIF('raw data'!$B:$B,CONCATENATE($A9,BF$1))/SUM(COUNTIF('raw data'!$B:$B,CONCATENATE($A9,BF$1)),COUNTIF('raw data'!$C:$C,CONCATENATE($A9,BF$1)))),0)</f>
        <v>0</v>
      </c>
      <c r="BG9" s="5">
        <f>IFERROR(IF($A9=BG$1,"", COUNTIF('raw data'!$B:$B,CONCATENATE($A9,BG$1))/SUM(COUNTIF('raw data'!$B:$B,CONCATENATE($A9,BG$1)),COUNTIF('raw data'!$C:$C,CONCATENATE($A9,BG$1)))),0)</f>
        <v>0</v>
      </c>
      <c r="BH9" s="5">
        <f>IFERROR(IF($A9=BH$1,"", COUNTIF('raw data'!$B:$B,CONCATENATE($A9,BH$1))/SUM(COUNTIF('raw data'!$B:$B,CONCATENATE($A9,BH$1)),COUNTIF('raw data'!$C:$C,CONCATENATE($A9,BH$1)))),0)</f>
        <v>0</v>
      </c>
      <c r="BI9" s="5">
        <f>IFERROR(IF($A9=BI$1,"", COUNTIF('raw data'!$B:$B,CONCATENATE($A9,BI$1))/SUM(COUNTIF('raw data'!$B:$B,CONCATENATE($A9,BI$1)),COUNTIF('raw data'!$C:$C,CONCATENATE($A9,BI$1)))),0)</f>
        <v>0</v>
      </c>
      <c r="BJ9" s="5">
        <f>IFERROR(IF($A9=BJ$1,"", COUNTIF('raw data'!$B:$B,CONCATENATE($A9,BJ$1))/SUM(COUNTIF('raw data'!$B:$B,CONCATENATE($A9,BJ$1)),COUNTIF('raw data'!$C:$C,CONCATENATE($A9,BJ$1)))),0)</f>
        <v>0</v>
      </c>
      <c r="BK9" s="5">
        <f>IFERROR(IF($A9=BK$1,"", COUNTIF('raw data'!$B:$B,CONCATENATE($A9,BK$1))/SUM(COUNTIF('raw data'!$B:$B,CONCATENATE($A9,BK$1)),COUNTIF('raw data'!$C:$C,CONCATENATE($A9,BK$1)))),0)</f>
        <v>1</v>
      </c>
      <c r="BL9" s="5">
        <f>IFERROR(IF($A9=BL$1,"", COUNTIF('raw data'!$B:$B,CONCATENATE($A9,BL$1))/SUM(COUNTIF('raw data'!$B:$B,CONCATENATE($A9,BL$1)),COUNTIF('raw data'!$C:$C,CONCATENATE($A9,BL$1)))),0)</f>
        <v>0</v>
      </c>
      <c r="BM9" s="5">
        <f>IFERROR(IF($A9=BM$1,"", COUNTIF('raw data'!$B:$B,CONCATENATE($A9,BM$1))/SUM(COUNTIF('raw data'!$B:$B,CONCATENATE($A9,BM$1)),COUNTIF('raw data'!$C:$C,CONCATENATE($A9,BM$1)))),0)</f>
        <v>0</v>
      </c>
      <c r="BN9" s="5">
        <f>IFERROR(IF($A9=BN$1,"", COUNTIF('raw data'!$B:$B,CONCATENATE($A9,BN$1))/SUM(COUNTIF('raw data'!$B:$B,CONCATENATE($A9,BN$1)),COUNTIF('raw data'!$C:$C,CONCATENATE($A9,BN$1)))),0)</f>
        <v>0</v>
      </c>
      <c r="BO9" s="5">
        <f>IFERROR(IF($A9=BO$1,"", COUNTIF('raw data'!$B:$B,CONCATENATE($A9,BO$1))/SUM(COUNTIF('raw data'!$B:$B,CONCATENATE($A9,BO$1)),COUNTIF('raw data'!$C:$C,CONCATENATE($A9,BO$1)))),0)</f>
        <v>0</v>
      </c>
      <c r="BP9" s="5">
        <f>IFERROR(IF($A9=BP$1,"", COUNTIF('raw data'!$B:$B,CONCATENATE($A9,BP$1))/SUM(COUNTIF('raw data'!$B:$B,CONCATENATE($A9,BP$1)),COUNTIF('raw data'!$C:$C,CONCATENATE($A9,BP$1)))),0)</f>
        <v>0</v>
      </c>
      <c r="BQ9" s="5">
        <f>IFERROR(IF($A9=BQ$1,"", COUNTIF('raw data'!$B:$B,CONCATENATE($A9,BQ$1))/SUM(COUNTIF('raw data'!$B:$B,CONCATENATE($A9,BQ$1)),COUNTIF('raw data'!$C:$C,CONCATENATE($A9,BQ$1)))),0)</f>
        <v>0</v>
      </c>
      <c r="BR9" s="5">
        <f>IFERROR(IF($A9=BR$1,"", COUNTIF('raw data'!$B:$B,CONCATENATE($A9,BR$1))/SUM(COUNTIF('raw data'!$B:$B,CONCATENATE($A9,BR$1)),COUNTIF('raw data'!$C:$C,CONCATENATE($A9,BR$1)))),0)</f>
        <v>0</v>
      </c>
      <c r="BS9" s="5">
        <f>IFERROR(IF($A9=BS$1,"", COUNTIF('raw data'!$B:$B,CONCATENATE($A9,BS$1))/SUM(COUNTIF('raw data'!$B:$B,CONCATENATE($A9,BS$1)),COUNTIF('raw data'!$C:$C,CONCATENATE($A9,BS$1)))),0)</f>
        <v>0</v>
      </c>
      <c r="BT9" s="5">
        <f>IFERROR(IF($A9=BT$1,"", COUNTIF('raw data'!$B:$B,CONCATENATE($A9,BT$1))/SUM(COUNTIF('raw data'!$B:$B,CONCATENATE($A9,BT$1)),COUNTIF('raw data'!$C:$C,CONCATENATE($A9,BT$1)))),0)</f>
        <v>0</v>
      </c>
      <c r="BU9" s="5">
        <f>IFERROR(IF($A9=BU$1,"", COUNTIF('raw data'!$B:$B,CONCATENATE($A9,BU$1))/SUM(COUNTIF('raw data'!$B:$B,CONCATENATE($A9,BU$1)),COUNTIF('raw data'!$C:$C,CONCATENATE($A9,BU$1)))),0)</f>
        <v>0</v>
      </c>
      <c r="BV9" s="5">
        <f>IFERROR(IF($A9=BV$1,"", COUNTIF('raw data'!$B:$B,CONCATENATE($A9,BV$1))/SUM(COUNTIF('raw data'!$B:$B,CONCATENATE($A9,BV$1)),COUNTIF('raw data'!$C:$C,CONCATENATE($A9,BV$1)))),0)</f>
        <v>0</v>
      </c>
      <c r="BW9" s="5">
        <f>IFERROR(IF($A9=BW$1,"", COUNTIF('raw data'!$B:$B,CONCATENATE($A9,BW$1))/SUM(COUNTIF('raw data'!$B:$B,CONCATENATE($A9,BW$1)),COUNTIF('raw data'!$C:$C,CONCATENATE($A9,BW$1)))),0)</f>
        <v>0</v>
      </c>
      <c r="BX9" s="5">
        <f>IFERROR(IF($A9=BX$1,"", COUNTIF('raw data'!$B:$B,CONCATENATE($A9,BX$1))/SUM(COUNTIF('raw data'!$B:$B,CONCATENATE($A9,BX$1)),COUNTIF('raw data'!$C:$C,CONCATENATE($A9,BX$1)))),0)</f>
        <v>0</v>
      </c>
      <c r="BY9" s="5">
        <f>IFERROR(IF($A9=BY$1,"", COUNTIF('raw data'!$B:$B,CONCATENATE($A9,BY$1))/SUM(COUNTIF('raw data'!$B:$B,CONCATENATE($A9,BY$1)),COUNTIF('raw data'!$C:$C,CONCATENATE($A9,BY$1)))),0)</f>
        <v>0</v>
      </c>
      <c r="BZ9" s="5">
        <f>IFERROR(IF($A9=BZ$1,"", COUNTIF('raw data'!$B:$B,CONCATENATE($A9,BZ$1))/SUM(COUNTIF('raw data'!$B:$B,CONCATENATE($A9,BZ$1)),COUNTIF('raw data'!$C:$C,CONCATENATE($A9,BZ$1)))),0)</f>
        <v>0</v>
      </c>
      <c r="CA9" s="5">
        <f>IFERROR(IF($A9=CA$1,"", COUNTIF('raw data'!$B:$B,CONCATENATE($A9,CA$1))/SUM(COUNTIF('raw data'!$B:$B,CONCATENATE($A9,CA$1)),COUNTIF('raw data'!$C:$C,CONCATENATE($A9,CA$1)))),0)</f>
        <v>0</v>
      </c>
    </row>
    <row r="10">
      <c r="A10" s="6" t="str">
        <f>'winlose rates'!A10</f>
        <v>boo/boo ring</v>
      </c>
      <c r="B10" s="5">
        <f>IFERROR(IF($A10=B$1,"", COUNTIF('raw data'!$B:$B,CONCATENATE($A10,B$1))/SUM(COUNTIF('raw data'!$B:$B,CONCATENATE($A10,B$1)),COUNTIF('raw data'!$C:$C,CONCATENATE($A10,B$1)))),0)</f>
        <v>0</v>
      </c>
      <c r="C10" s="5">
        <f>IFERROR(IF($A10=C$1,"", COUNTIF('raw data'!$B:$B,CONCATENATE($A10,C$1))/SUM(COUNTIF('raw data'!$B:$B,CONCATENATE($A10,C$1)),COUNTIF('raw data'!$C:$C,CONCATENATE($A10,C$1)))),0)</f>
        <v>0</v>
      </c>
      <c r="D10" s="5">
        <f>IFERROR(IF($A10=D$1,"", COUNTIF('raw data'!$B:$B,CONCATENATE($A10,D$1))/SUM(COUNTIF('raw data'!$B:$B,CONCATENATE($A10,D$1)),COUNTIF('raw data'!$C:$C,CONCATENATE($A10,D$1)))),0)</f>
        <v>0</v>
      </c>
      <c r="E10" s="5">
        <f>IFERROR(IF($A10=E$1,"", COUNTIF('raw data'!$B:$B,CONCATENATE($A10,E$1))/SUM(COUNTIF('raw data'!$B:$B,CONCATENATE($A10,E$1)),COUNTIF('raw data'!$C:$C,CONCATENATE($A10,E$1)))),0)</f>
        <v>0</v>
      </c>
      <c r="F10" s="5">
        <f>IFERROR(IF($A10=F$1,"", COUNTIF('raw data'!$B:$B,CONCATENATE($A10,F$1))/SUM(COUNTIF('raw data'!$B:$B,CONCATENATE($A10,F$1)),COUNTIF('raw data'!$C:$C,CONCATENATE($A10,F$1)))),0)</f>
        <v>0</v>
      </c>
      <c r="G10" s="5">
        <f>IFERROR(IF($A10=G$1,"", COUNTIF('raw data'!$B:$B,CONCATENATE($A10,G$1))/SUM(COUNTIF('raw data'!$B:$B,CONCATENATE($A10,G$1)),COUNTIF('raw data'!$C:$C,CONCATENATE($A10,G$1)))),0)</f>
        <v>0</v>
      </c>
      <c r="H10" s="5">
        <f>IFERROR(IF($A10=H$1,"", COUNTIF('raw data'!$B:$B,CONCATENATE($A10,H$1))/SUM(COUNTIF('raw data'!$B:$B,CONCATENATE($A10,H$1)),COUNTIF('raw data'!$C:$C,CONCATENATE($A10,H$1)))),0)</f>
        <v>0</v>
      </c>
      <c r="I10" s="5">
        <f>IFERROR(IF($A10=I$1,"", COUNTIF('raw data'!$B:$B,CONCATENATE($A10,I$1))/SUM(COUNTIF('raw data'!$B:$B,CONCATENATE($A10,I$1)),COUNTIF('raw data'!$C:$C,CONCATENATE($A10,I$1)))),0)</f>
        <v>0</v>
      </c>
      <c r="J10" s="5" t="str">
        <f>IFERROR(IF($A10=J$1,"", COUNTIF('raw data'!$B:$B,CONCATENATE($A10,J$1))/SUM(COUNTIF('raw data'!$B:$B,CONCATENATE($A10,J$1)),COUNTIF('raw data'!$C:$C,CONCATENATE($A10,J$1)))),0)</f>
        <v/>
      </c>
      <c r="K10" s="5">
        <f>IFERROR(IF($A10=K$1,"", COUNTIF('raw data'!$B:$B,CONCATENATE($A10,K$1))/SUM(COUNTIF('raw data'!$B:$B,CONCATENATE($A10,K$1)),COUNTIF('raw data'!$C:$C,CONCATENATE($A10,K$1)))),0)</f>
        <v>0</v>
      </c>
      <c r="L10" s="5">
        <f>IFERROR(IF($A10=L$1,"", COUNTIF('raw data'!$B:$B,CONCATENATE($A10,L$1))/SUM(COUNTIF('raw data'!$B:$B,CONCATENATE($A10,L$1)),COUNTIF('raw data'!$C:$C,CONCATENATE($A10,L$1)))),0)</f>
        <v>0</v>
      </c>
      <c r="M10" s="5">
        <f>IFERROR(IF($A10=M$1,"", COUNTIF('raw data'!$B:$B,CONCATENATE($A10,M$1))/SUM(COUNTIF('raw data'!$B:$B,CONCATENATE($A10,M$1)),COUNTIF('raw data'!$C:$C,CONCATENATE($A10,M$1)))),0)</f>
        <v>0</v>
      </c>
      <c r="N10" s="5">
        <f>IFERROR(IF($A10=N$1,"", COUNTIF('raw data'!$B:$B,CONCATENATE($A10,N$1))/SUM(COUNTIF('raw data'!$B:$B,CONCATENATE($A10,N$1)),COUNTIF('raw data'!$C:$C,CONCATENATE($A10,N$1)))),0)</f>
        <v>0</v>
      </c>
      <c r="O10" s="5">
        <f>IFERROR(IF($A10=O$1,"", COUNTIF('raw data'!$B:$B,CONCATENATE($A10,O$1))/SUM(COUNTIF('raw data'!$B:$B,CONCATENATE($A10,O$1)),COUNTIF('raw data'!$C:$C,CONCATENATE($A10,O$1)))),0)</f>
        <v>0</v>
      </c>
      <c r="P10" s="5">
        <f>IFERROR(IF($A10=P$1,"", COUNTIF('raw data'!$B:$B,CONCATENATE($A10,P$1))/SUM(COUNTIF('raw data'!$B:$B,CONCATENATE($A10,P$1)),COUNTIF('raw data'!$C:$C,CONCATENATE($A10,P$1)))),0)</f>
        <v>0</v>
      </c>
      <c r="Q10" s="5">
        <f>IFERROR(IF($A10=Q$1,"", COUNTIF('raw data'!$B:$B,CONCATENATE($A10,Q$1))/SUM(COUNTIF('raw data'!$B:$B,CONCATENATE($A10,Q$1)),COUNTIF('raw data'!$C:$C,CONCATENATE($A10,Q$1)))),0)</f>
        <v>0</v>
      </c>
      <c r="R10" s="5">
        <f>IFERROR(IF($A10=R$1,"", COUNTIF('raw data'!$B:$B,CONCATENATE($A10,R$1))/SUM(COUNTIF('raw data'!$B:$B,CONCATENATE($A10,R$1)),COUNTIF('raw data'!$C:$C,CONCATENATE($A10,R$1)))),0)</f>
        <v>0</v>
      </c>
      <c r="S10" s="5">
        <f>IFERROR(IF($A10=S$1,"", COUNTIF('raw data'!$B:$B,CONCATENATE($A10,S$1))/SUM(COUNTIF('raw data'!$B:$B,CONCATENATE($A10,S$1)),COUNTIF('raw data'!$C:$C,CONCATENATE($A10,S$1)))),0)</f>
        <v>0</v>
      </c>
      <c r="T10" s="5">
        <f>IFERROR(IF($A10=T$1,"", COUNTIF('raw data'!$B:$B,CONCATENATE($A10,T$1))/SUM(COUNTIF('raw data'!$B:$B,CONCATENATE($A10,T$1)),COUNTIF('raw data'!$C:$C,CONCATENATE($A10,T$1)))),0)</f>
        <v>0</v>
      </c>
      <c r="U10" s="5">
        <f>IFERROR(IF($A10=U$1,"", COUNTIF('raw data'!$B:$B,CONCATENATE($A10,U$1))/SUM(COUNTIF('raw data'!$B:$B,CONCATENATE($A10,U$1)),COUNTIF('raw data'!$C:$C,CONCATENATE($A10,U$1)))),0)</f>
        <v>1</v>
      </c>
      <c r="V10" s="5">
        <f>IFERROR(IF($A10=V$1,"", COUNTIF('raw data'!$B:$B,CONCATENATE($A10,V$1))/SUM(COUNTIF('raw data'!$B:$B,CONCATENATE($A10,V$1)),COUNTIF('raw data'!$C:$C,CONCATENATE($A10,V$1)))),0)</f>
        <v>0</v>
      </c>
      <c r="W10" s="5">
        <f>IFERROR(IF($A10=W$1,"", COUNTIF('raw data'!$B:$B,CONCATENATE($A10,W$1))/SUM(COUNTIF('raw data'!$B:$B,CONCATENATE($A10,W$1)),COUNTIF('raw data'!$C:$C,CONCATENATE($A10,W$1)))),0)</f>
        <v>0</v>
      </c>
      <c r="X10" s="5">
        <f>IFERROR(IF($A10=X$1,"", COUNTIF('raw data'!$B:$B,CONCATENATE($A10,X$1))/SUM(COUNTIF('raw data'!$B:$B,CONCATENATE($A10,X$1)),COUNTIF('raw data'!$C:$C,CONCATENATE($A10,X$1)))),0)</f>
        <v>0</v>
      </c>
      <c r="Y10" s="5">
        <f>IFERROR(IF($A10=Y$1,"", COUNTIF('raw data'!$B:$B,CONCATENATE($A10,Y$1))/SUM(COUNTIF('raw data'!$B:$B,CONCATENATE($A10,Y$1)),COUNTIF('raw data'!$C:$C,CONCATENATE($A10,Y$1)))),0)</f>
        <v>0</v>
      </c>
      <c r="Z10" s="5">
        <f>IFERROR(IF($A10=Z$1,"", COUNTIF('raw data'!$B:$B,CONCATENATE($A10,Z$1))/SUM(COUNTIF('raw data'!$B:$B,CONCATENATE($A10,Z$1)),COUNTIF('raw data'!$C:$C,CONCATENATE($A10,Z$1)))),0)</f>
        <v>0</v>
      </c>
      <c r="AA10" s="5">
        <f>IFERROR(IF($A10=AA$1,"", COUNTIF('raw data'!$B:$B,CONCATENATE($A10,AA$1))/SUM(COUNTIF('raw data'!$B:$B,CONCATENATE($A10,AA$1)),COUNTIF('raw data'!$C:$C,CONCATENATE($A10,AA$1)))),0)</f>
        <v>0</v>
      </c>
      <c r="AB10" s="5">
        <f>IFERROR(IF($A10=AB$1,"", COUNTIF('raw data'!$B:$B,CONCATENATE($A10,AB$1))/SUM(COUNTIF('raw data'!$B:$B,CONCATENATE($A10,AB$1)),COUNTIF('raw data'!$C:$C,CONCATENATE($A10,AB$1)))),0)</f>
        <v>0</v>
      </c>
      <c r="AC10" s="5">
        <f>IFERROR(IF($A10=AC$1,"", COUNTIF('raw data'!$B:$B,CONCATENATE($A10,AC$1))/SUM(COUNTIF('raw data'!$B:$B,CONCATENATE($A10,AC$1)),COUNTIF('raw data'!$C:$C,CONCATENATE($A10,AC$1)))),0)</f>
        <v>0</v>
      </c>
      <c r="AD10" s="5">
        <f>IFERROR(IF($A10=AD$1,"", COUNTIF('raw data'!$B:$B,CONCATENATE($A10,AD$1))/SUM(COUNTIF('raw data'!$B:$B,CONCATENATE($A10,AD$1)),COUNTIF('raw data'!$C:$C,CONCATENATE($A10,AD$1)))),0)</f>
        <v>0</v>
      </c>
      <c r="AE10" s="5">
        <f>IFERROR(IF($A10=AE$1,"", COUNTIF('raw data'!$B:$B,CONCATENATE($A10,AE$1))/SUM(COUNTIF('raw data'!$B:$B,CONCATENATE($A10,AE$1)),COUNTIF('raw data'!$C:$C,CONCATENATE($A10,AE$1)))),0)</f>
        <v>0</v>
      </c>
      <c r="AF10" s="5">
        <f>IFERROR(IF($A10=AF$1,"", COUNTIF('raw data'!$B:$B,CONCATENATE($A10,AF$1))/SUM(COUNTIF('raw data'!$B:$B,CONCATENATE($A10,AF$1)),COUNTIF('raw data'!$C:$C,CONCATENATE($A10,AF$1)))),0)</f>
        <v>0</v>
      </c>
      <c r="AG10" s="5">
        <f>IFERROR(IF($A10=AG$1,"", COUNTIF('raw data'!$B:$B,CONCATENATE($A10,AG$1))/SUM(COUNTIF('raw data'!$B:$B,CONCATENATE($A10,AG$1)),COUNTIF('raw data'!$C:$C,CONCATENATE($A10,AG$1)))),0)</f>
        <v>0</v>
      </c>
      <c r="AH10" s="5">
        <f>IFERROR(IF($A10=AH$1,"", COUNTIF('raw data'!$B:$B,CONCATENATE($A10,AH$1))/SUM(COUNTIF('raw data'!$B:$B,CONCATENATE($A10,AH$1)),COUNTIF('raw data'!$C:$C,CONCATENATE($A10,AH$1)))),0)</f>
        <v>0</v>
      </c>
      <c r="AI10" s="5">
        <f>IFERROR(IF($A10=AI$1,"", COUNTIF('raw data'!$B:$B,CONCATENATE($A10,AI$1))/SUM(COUNTIF('raw data'!$B:$B,CONCATENATE($A10,AI$1)),COUNTIF('raw data'!$C:$C,CONCATENATE($A10,AI$1)))),0)</f>
        <v>0</v>
      </c>
      <c r="AJ10" s="5">
        <f>IFERROR(IF($A10=AJ$1,"", COUNTIF('raw data'!$B:$B,CONCATENATE($A10,AJ$1))/SUM(COUNTIF('raw data'!$B:$B,CONCATENATE($A10,AJ$1)),COUNTIF('raw data'!$C:$C,CONCATENATE($A10,AJ$1)))),0)</f>
        <v>0</v>
      </c>
      <c r="AK10" s="5">
        <f>IFERROR(IF($A10=AK$1,"", COUNTIF('raw data'!$B:$B,CONCATENATE($A10,AK$1))/SUM(COUNTIF('raw data'!$B:$B,CONCATENATE($A10,AK$1)),COUNTIF('raw data'!$C:$C,CONCATENATE($A10,AK$1)))),0)</f>
        <v>0</v>
      </c>
      <c r="AL10" s="5">
        <f>IFERROR(IF($A10=AL$1,"", COUNTIF('raw data'!$B:$B,CONCATENATE($A10,AL$1))/SUM(COUNTIF('raw data'!$B:$B,CONCATENATE($A10,AL$1)),COUNTIF('raw data'!$C:$C,CONCATENATE($A10,AL$1)))),0)</f>
        <v>0</v>
      </c>
      <c r="AM10" s="5">
        <f>IFERROR(IF($A10=AM$1,"", COUNTIF('raw data'!$B:$B,CONCATENATE($A10,AM$1))/SUM(COUNTIF('raw data'!$B:$B,CONCATENATE($A10,AM$1)),COUNTIF('raw data'!$C:$C,CONCATENATE($A10,AM$1)))),0)</f>
        <v>0</v>
      </c>
      <c r="AN10" s="5">
        <f>IFERROR(IF($A10=AN$1,"", COUNTIF('raw data'!$B:$B,CONCATENATE($A10,AN$1))/SUM(COUNTIF('raw data'!$B:$B,CONCATENATE($A10,AN$1)),COUNTIF('raw data'!$C:$C,CONCATENATE($A10,AN$1)))),0)</f>
        <v>0</v>
      </c>
      <c r="AO10" s="5">
        <f>IFERROR(IF($A10=AO$1,"", COUNTIF('raw data'!$B:$B,CONCATENATE($A10,AO$1))/SUM(COUNTIF('raw data'!$B:$B,CONCATENATE($A10,AO$1)),COUNTIF('raw data'!$C:$C,CONCATENATE($A10,AO$1)))),0)</f>
        <v>0</v>
      </c>
      <c r="AP10" s="5">
        <f>IFERROR(IF($A10=AP$1,"", COUNTIF('raw data'!$B:$B,CONCATENATE($A10,AP$1))/SUM(COUNTIF('raw data'!$B:$B,CONCATENATE($A10,AP$1)),COUNTIF('raw data'!$C:$C,CONCATENATE($A10,AP$1)))),0)</f>
        <v>0</v>
      </c>
      <c r="AQ10" s="5">
        <f>IFERROR(IF($A10=AQ$1,"", COUNTIF('raw data'!$B:$B,CONCATENATE($A10,AQ$1))/SUM(COUNTIF('raw data'!$B:$B,CONCATENATE($A10,AQ$1)),COUNTIF('raw data'!$C:$C,CONCATENATE($A10,AQ$1)))),0)</f>
        <v>0</v>
      </c>
      <c r="AR10" s="5">
        <f>IFERROR(IF($A10=AR$1,"", COUNTIF('raw data'!$B:$B,CONCATENATE($A10,AR$1))/SUM(COUNTIF('raw data'!$B:$B,CONCATENATE($A10,AR$1)),COUNTIF('raw data'!$C:$C,CONCATENATE($A10,AR$1)))),0)</f>
        <v>0</v>
      </c>
      <c r="AS10" s="5">
        <f>IFERROR(IF($A10=AS$1,"", COUNTIF('raw data'!$B:$B,CONCATENATE($A10,AS$1))/SUM(COUNTIF('raw data'!$B:$B,CONCATENATE($A10,AS$1)),COUNTIF('raw data'!$C:$C,CONCATENATE($A10,AS$1)))),0)</f>
        <v>0</v>
      </c>
      <c r="AT10" s="5">
        <f>IFERROR(IF($A10=AT$1,"", COUNTIF('raw data'!$B:$B,CONCATENATE($A10,AT$1))/SUM(COUNTIF('raw data'!$B:$B,CONCATENATE($A10,AT$1)),COUNTIF('raw data'!$C:$C,CONCATENATE($A10,AT$1)))),0)</f>
        <v>0</v>
      </c>
      <c r="AU10" s="5">
        <f>IFERROR(IF($A10=AU$1,"", COUNTIF('raw data'!$B:$B,CONCATENATE($A10,AU$1))/SUM(COUNTIF('raw data'!$B:$B,CONCATENATE($A10,AU$1)),COUNTIF('raw data'!$C:$C,CONCATENATE($A10,AU$1)))),0)</f>
        <v>0</v>
      </c>
      <c r="AV10" s="5">
        <f>IFERROR(IF($A10=AV$1,"", COUNTIF('raw data'!$B:$B,CONCATENATE($A10,AV$1))/SUM(COUNTIF('raw data'!$B:$B,CONCATENATE($A10,AV$1)),COUNTIF('raw data'!$C:$C,CONCATENATE($A10,AV$1)))),0)</f>
        <v>0</v>
      </c>
      <c r="AW10" s="5">
        <f>IFERROR(IF($A10=AW$1,"", COUNTIF('raw data'!$B:$B,CONCATENATE($A10,AW$1))/SUM(COUNTIF('raw data'!$B:$B,CONCATENATE($A10,AW$1)),COUNTIF('raw data'!$C:$C,CONCATENATE($A10,AW$1)))),0)</f>
        <v>0</v>
      </c>
      <c r="AX10" s="5">
        <f>IFERROR(IF($A10=AX$1,"", COUNTIF('raw data'!$B:$B,CONCATENATE($A10,AX$1))/SUM(COUNTIF('raw data'!$B:$B,CONCATENATE($A10,AX$1)),COUNTIF('raw data'!$C:$C,CONCATENATE($A10,AX$1)))),0)</f>
        <v>0</v>
      </c>
      <c r="AY10" s="5">
        <f>IFERROR(IF($A10=AY$1,"", COUNTIF('raw data'!$B:$B,CONCATENATE($A10,AY$1))/SUM(COUNTIF('raw data'!$B:$B,CONCATENATE($A10,AY$1)),COUNTIF('raw data'!$C:$C,CONCATENATE($A10,AY$1)))),0)</f>
        <v>0</v>
      </c>
      <c r="AZ10" s="5">
        <f>IFERROR(IF($A10=AZ$1,"", COUNTIF('raw data'!$B:$B,CONCATENATE($A10,AZ$1))/SUM(COUNTIF('raw data'!$B:$B,CONCATENATE($A10,AZ$1)),COUNTIF('raw data'!$C:$C,CONCATENATE($A10,AZ$1)))),0)</f>
        <v>0</v>
      </c>
      <c r="BA10" s="5">
        <f>IFERROR(IF($A10=BA$1,"", COUNTIF('raw data'!$B:$B,CONCATENATE($A10,BA$1))/SUM(COUNTIF('raw data'!$B:$B,CONCATENATE($A10,BA$1)),COUNTIF('raw data'!$C:$C,CONCATENATE($A10,BA$1)))),0)</f>
        <v>0</v>
      </c>
      <c r="BB10" s="5">
        <f>IFERROR(IF($A10=BB$1,"", COUNTIF('raw data'!$B:$B,CONCATENATE($A10,BB$1))/SUM(COUNTIF('raw data'!$B:$B,CONCATENATE($A10,BB$1)),COUNTIF('raw data'!$C:$C,CONCATENATE($A10,BB$1)))),0)</f>
        <v>0</v>
      </c>
      <c r="BC10" s="5">
        <f>IFERROR(IF($A10=BC$1,"", COUNTIF('raw data'!$B:$B,CONCATENATE($A10,BC$1))/SUM(COUNTIF('raw data'!$B:$B,CONCATENATE($A10,BC$1)),COUNTIF('raw data'!$C:$C,CONCATENATE($A10,BC$1)))),0)</f>
        <v>0</v>
      </c>
      <c r="BD10" s="5">
        <f>IFERROR(IF($A10=BD$1,"", COUNTIF('raw data'!$B:$B,CONCATENATE($A10,BD$1))/SUM(COUNTIF('raw data'!$B:$B,CONCATENATE($A10,BD$1)),COUNTIF('raw data'!$C:$C,CONCATENATE($A10,BD$1)))),0)</f>
        <v>1</v>
      </c>
      <c r="BE10" s="5">
        <f>IFERROR(IF($A10=BE$1,"", COUNTIF('raw data'!$B:$B,CONCATENATE($A10,BE$1))/SUM(COUNTIF('raw data'!$B:$B,CONCATENATE($A10,BE$1)),COUNTIF('raw data'!$C:$C,CONCATENATE($A10,BE$1)))),0)</f>
        <v>0</v>
      </c>
      <c r="BF10" s="5">
        <f>IFERROR(IF($A10=BF$1,"", COUNTIF('raw data'!$B:$B,CONCATENATE($A10,BF$1))/SUM(COUNTIF('raw data'!$B:$B,CONCATENATE($A10,BF$1)),COUNTIF('raw data'!$C:$C,CONCATENATE($A10,BF$1)))),0)</f>
        <v>0</v>
      </c>
      <c r="BG10" s="5">
        <f>IFERROR(IF($A10=BG$1,"", COUNTIF('raw data'!$B:$B,CONCATENATE($A10,BG$1))/SUM(COUNTIF('raw data'!$B:$B,CONCATENATE($A10,BG$1)),COUNTIF('raw data'!$C:$C,CONCATENATE($A10,BG$1)))),0)</f>
        <v>0</v>
      </c>
      <c r="BH10" s="5">
        <f>IFERROR(IF($A10=BH$1,"", COUNTIF('raw data'!$B:$B,CONCATENATE($A10,BH$1))/SUM(COUNTIF('raw data'!$B:$B,CONCATENATE($A10,BH$1)),COUNTIF('raw data'!$C:$C,CONCATENATE($A10,BH$1)))),0)</f>
        <v>0</v>
      </c>
      <c r="BI10" s="5">
        <f>IFERROR(IF($A10=BI$1,"", COUNTIF('raw data'!$B:$B,CONCATENATE($A10,BI$1))/SUM(COUNTIF('raw data'!$B:$B,CONCATENATE($A10,BI$1)),COUNTIF('raw data'!$C:$C,CONCATENATE($A10,BI$1)))),0)</f>
        <v>0</v>
      </c>
      <c r="BJ10" s="5">
        <f>IFERROR(IF($A10=BJ$1,"", COUNTIF('raw data'!$B:$B,CONCATENATE($A10,BJ$1))/SUM(COUNTIF('raw data'!$B:$B,CONCATENATE($A10,BJ$1)),COUNTIF('raw data'!$C:$C,CONCATENATE($A10,BJ$1)))),0)</f>
        <v>0</v>
      </c>
      <c r="BK10" s="5">
        <f>IFERROR(IF($A10=BK$1,"", COUNTIF('raw data'!$B:$B,CONCATENATE($A10,BK$1))/SUM(COUNTIF('raw data'!$B:$B,CONCATENATE($A10,BK$1)),COUNTIF('raw data'!$C:$C,CONCATENATE($A10,BK$1)))),0)</f>
        <v>0</v>
      </c>
      <c r="BL10" s="5">
        <f>IFERROR(IF($A10=BL$1,"", COUNTIF('raw data'!$B:$B,CONCATENATE($A10,BL$1))/SUM(COUNTIF('raw data'!$B:$B,CONCATENATE($A10,BL$1)),COUNTIF('raw data'!$C:$C,CONCATENATE($A10,BL$1)))),0)</f>
        <v>0</v>
      </c>
      <c r="BM10" s="5">
        <f>IFERROR(IF($A10=BM$1,"", COUNTIF('raw data'!$B:$B,CONCATENATE($A10,BM$1))/SUM(COUNTIF('raw data'!$B:$B,CONCATENATE($A10,BM$1)),COUNTIF('raw data'!$C:$C,CONCATENATE($A10,BM$1)))),0)</f>
        <v>0</v>
      </c>
      <c r="BN10" s="5">
        <f>IFERROR(IF($A10=BN$1,"", COUNTIF('raw data'!$B:$B,CONCATENATE($A10,BN$1))/SUM(COUNTIF('raw data'!$B:$B,CONCATENATE($A10,BN$1)),COUNTIF('raw data'!$C:$C,CONCATENATE($A10,BN$1)))),0)</f>
        <v>0</v>
      </c>
      <c r="BO10" s="5">
        <f>IFERROR(IF($A10=BO$1,"", COUNTIF('raw data'!$B:$B,CONCATENATE($A10,BO$1))/SUM(COUNTIF('raw data'!$B:$B,CONCATENATE($A10,BO$1)),COUNTIF('raw data'!$C:$C,CONCATENATE($A10,BO$1)))),0)</f>
        <v>0</v>
      </c>
      <c r="BP10" s="5">
        <f>IFERROR(IF($A10=BP$1,"", COUNTIF('raw data'!$B:$B,CONCATENATE($A10,BP$1))/SUM(COUNTIF('raw data'!$B:$B,CONCATENATE($A10,BP$1)),COUNTIF('raw data'!$C:$C,CONCATENATE($A10,BP$1)))),0)</f>
        <v>0</v>
      </c>
      <c r="BQ10" s="5">
        <f>IFERROR(IF($A10=BQ$1,"", COUNTIF('raw data'!$B:$B,CONCATENATE($A10,BQ$1))/SUM(COUNTIF('raw data'!$B:$B,CONCATENATE($A10,BQ$1)),COUNTIF('raw data'!$C:$C,CONCATENATE($A10,BQ$1)))),0)</f>
        <v>0</v>
      </c>
      <c r="BR10" s="5">
        <f>IFERROR(IF($A10=BR$1,"", COUNTIF('raw data'!$B:$B,CONCATENATE($A10,BR$1))/SUM(COUNTIF('raw data'!$B:$B,CONCATENATE($A10,BR$1)),COUNTIF('raw data'!$C:$C,CONCATENATE($A10,BR$1)))),0)</f>
        <v>0</v>
      </c>
      <c r="BS10" s="5">
        <f>IFERROR(IF($A10=BS$1,"", COUNTIF('raw data'!$B:$B,CONCATENATE($A10,BS$1))/SUM(COUNTIF('raw data'!$B:$B,CONCATENATE($A10,BS$1)),COUNTIF('raw data'!$C:$C,CONCATENATE($A10,BS$1)))),0)</f>
        <v>0</v>
      </c>
      <c r="BT10" s="5">
        <f>IFERROR(IF($A10=BT$1,"", COUNTIF('raw data'!$B:$B,CONCATENATE($A10,BT$1))/SUM(COUNTIF('raw data'!$B:$B,CONCATENATE($A10,BT$1)),COUNTIF('raw data'!$C:$C,CONCATENATE($A10,BT$1)))),0)</f>
        <v>0</v>
      </c>
      <c r="BU10" s="5">
        <f>IFERROR(IF($A10=BU$1,"", COUNTIF('raw data'!$B:$B,CONCATENATE($A10,BU$1))/SUM(COUNTIF('raw data'!$B:$B,CONCATENATE($A10,BU$1)),COUNTIF('raw data'!$C:$C,CONCATENATE($A10,BU$1)))),0)</f>
        <v>0</v>
      </c>
      <c r="BV10" s="5">
        <f>IFERROR(IF($A10=BV$1,"", COUNTIF('raw data'!$B:$B,CONCATENATE($A10,BV$1))/SUM(COUNTIF('raw data'!$B:$B,CONCATENATE($A10,BV$1)),COUNTIF('raw data'!$C:$C,CONCATENATE($A10,BV$1)))),0)</f>
        <v>0</v>
      </c>
      <c r="BW10" s="5">
        <f>IFERROR(IF($A10=BW$1,"", COUNTIF('raw data'!$B:$B,CONCATENATE($A10,BW$1))/SUM(COUNTIF('raw data'!$B:$B,CONCATENATE($A10,BW$1)),COUNTIF('raw data'!$C:$C,CONCATENATE($A10,BW$1)))),0)</f>
        <v>0</v>
      </c>
      <c r="BX10" s="5">
        <f>IFERROR(IF($A10=BX$1,"", COUNTIF('raw data'!$B:$B,CONCATENATE($A10,BX$1))/SUM(COUNTIF('raw data'!$B:$B,CONCATENATE($A10,BX$1)),COUNTIF('raw data'!$C:$C,CONCATENATE($A10,BX$1)))),0)</f>
        <v>0</v>
      </c>
      <c r="BY10" s="5">
        <f>IFERROR(IF($A10=BY$1,"", COUNTIF('raw data'!$B:$B,CONCATENATE($A10,BY$1))/SUM(COUNTIF('raw data'!$B:$B,CONCATENATE($A10,BY$1)),COUNTIF('raw data'!$C:$C,CONCATENATE($A10,BY$1)))),0)</f>
        <v>0</v>
      </c>
      <c r="BZ10" s="5">
        <f>IFERROR(IF($A10=BZ$1,"", COUNTIF('raw data'!$B:$B,CONCATENATE($A10,BZ$1))/SUM(COUNTIF('raw data'!$B:$B,CONCATENATE($A10,BZ$1)),COUNTIF('raw data'!$C:$C,CONCATENATE($A10,BZ$1)))),0)</f>
        <v>0</v>
      </c>
      <c r="CA10" s="5">
        <f>IFERROR(IF($A10=CA$1,"", COUNTIF('raw data'!$B:$B,CONCATENATE($A10,CA$1))/SUM(COUNTIF('raw data'!$B:$B,CONCATENATE($A10,CA$1)),COUNTIF('raw data'!$C:$C,CONCATENATE($A10,CA$1)))),0)</f>
        <v>0</v>
      </c>
    </row>
    <row r="11">
      <c r="A11" s="6" t="str">
        <f>'winlose rates'!A11</f>
        <v>boom boom</v>
      </c>
      <c r="B11" s="5">
        <f>IFERROR(IF($A11=B$1,"", COUNTIF('raw data'!$B:$B,CONCATENATE($A11,B$1))/SUM(COUNTIF('raw data'!$B:$B,CONCATENATE($A11,B$1)),COUNTIF('raw data'!$C:$C,CONCATENATE($A11,B$1)))),0)</f>
        <v>0</v>
      </c>
      <c r="C11" s="5">
        <f>IFERROR(IF($A11=C$1,"", COUNTIF('raw data'!$B:$B,CONCATENATE($A11,C$1))/SUM(COUNTIF('raw data'!$B:$B,CONCATENATE($A11,C$1)),COUNTIF('raw data'!$C:$C,CONCATENATE($A11,C$1)))),0)</f>
        <v>1</v>
      </c>
      <c r="D11" s="5">
        <f>IFERROR(IF($A11=D$1,"", COUNTIF('raw data'!$B:$B,CONCATENATE($A11,D$1))/SUM(COUNTIF('raw data'!$B:$B,CONCATENATE($A11,D$1)),COUNTIF('raw data'!$C:$C,CONCATENATE($A11,D$1)))),0)</f>
        <v>0</v>
      </c>
      <c r="E11" s="5">
        <f>IFERROR(IF($A11=E$1,"", COUNTIF('raw data'!$B:$B,CONCATENATE($A11,E$1))/SUM(COUNTIF('raw data'!$B:$B,CONCATENATE($A11,E$1)),COUNTIF('raw data'!$C:$C,CONCATENATE($A11,E$1)))),0)</f>
        <v>0</v>
      </c>
      <c r="F11" s="5">
        <f>IFERROR(IF($A11=F$1,"", COUNTIF('raw data'!$B:$B,CONCATENATE($A11,F$1))/SUM(COUNTIF('raw data'!$B:$B,CONCATENATE($A11,F$1)),COUNTIF('raw data'!$C:$C,CONCATENATE($A11,F$1)))),0)</f>
        <v>0</v>
      </c>
      <c r="G11" s="5">
        <f>IFERROR(IF($A11=G$1,"", COUNTIF('raw data'!$B:$B,CONCATENATE($A11,G$1))/SUM(COUNTIF('raw data'!$B:$B,CONCATENATE($A11,G$1)),COUNTIF('raw data'!$C:$C,CONCATENATE($A11,G$1)))),0)</f>
        <v>0</v>
      </c>
      <c r="H11" s="5">
        <f>IFERROR(IF($A11=H$1,"", COUNTIF('raw data'!$B:$B,CONCATENATE($A11,H$1))/SUM(COUNTIF('raw data'!$B:$B,CONCATENATE($A11,H$1)),COUNTIF('raw data'!$C:$C,CONCATENATE($A11,H$1)))),0)</f>
        <v>0</v>
      </c>
      <c r="I11" s="5">
        <f>IFERROR(IF($A11=I$1,"", COUNTIF('raw data'!$B:$B,CONCATENATE($A11,I$1))/SUM(COUNTIF('raw data'!$B:$B,CONCATENATE($A11,I$1)),COUNTIF('raw data'!$C:$C,CONCATENATE($A11,I$1)))),0)</f>
        <v>0</v>
      </c>
      <c r="J11" s="5">
        <f>IFERROR(IF($A11=J$1,"", COUNTIF('raw data'!$B:$B,CONCATENATE($A11,J$1))/SUM(COUNTIF('raw data'!$B:$B,CONCATENATE($A11,J$1)),COUNTIF('raw data'!$C:$C,CONCATENATE($A11,J$1)))),0)</f>
        <v>0</v>
      </c>
      <c r="K11" s="5" t="str">
        <f>IFERROR(IF($A11=K$1,"", COUNTIF('raw data'!$B:$B,CONCATENATE($A11,K$1))/SUM(COUNTIF('raw data'!$B:$B,CONCATENATE($A11,K$1)),COUNTIF('raw data'!$C:$C,CONCATENATE($A11,K$1)))),0)</f>
        <v/>
      </c>
      <c r="L11" s="5">
        <f>IFERROR(IF($A11=L$1,"", COUNTIF('raw data'!$B:$B,CONCATENATE($A11,L$1))/SUM(COUNTIF('raw data'!$B:$B,CONCATENATE($A11,L$1)),COUNTIF('raw data'!$C:$C,CONCATENATE($A11,L$1)))),0)</f>
        <v>0</v>
      </c>
      <c r="M11" s="5">
        <f>IFERROR(IF($A11=M$1,"", COUNTIF('raw data'!$B:$B,CONCATENATE($A11,M$1))/SUM(COUNTIF('raw data'!$B:$B,CONCATENATE($A11,M$1)),COUNTIF('raw data'!$C:$C,CONCATENATE($A11,M$1)))),0)</f>
        <v>0</v>
      </c>
      <c r="N11" s="5">
        <f>IFERROR(IF($A11=N$1,"", COUNTIF('raw data'!$B:$B,CONCATENATE($A11,N$1))/SUM(COUNTIF('raw data'!$B:$B,CONCATENATE($A11,N$1)),COUNTIF('raw data'!$C:$C,CONCATENATE($A11,N$1)))),0)</f>
        <v>0</v>
      </c>
      <c r="O11" s="5">
        <f>IFERROR(IF($A11=O$1,"", COUNTIF('raw data'!$B:$B,CONCATENATE($A11,O$1))/SUM(COUNTIF('raw data'!$B:$B,CONCATENATE($A11,O$1)),COUNTIF('raw data'!$C:$C,CONCATENATE($A11,O$1)))),0)</f>
        <v>0</v>
      </c>
      <c r="P11" s="5">
        <f>IFERROR(IF($A11=P$1,"", COUNTIF('raw data'!$B:$B,CONCATENATE($A11,P$1))/SUM(COUNTIF('raw data'!$B:$B,CONCATENATE($A11,P$1)),COUNTIF('raw data'!$C:$C,CONCATENATE($A11,P$1)))),0)</f>
        <v>0</v>
      </c>
      <c r="Q11" s="5">
        <f>IFERROR(IF($A11=Q$1,"", COUNTIF('raw data'!$B:$B,CONCATENATE($A11,Q$1))/SUM(COUNTIF('raw data'!$B:$B,CONCATENATE($A11,Q$1)),COUNTIF('raw data'!$C:$C,CONCATENATE($A11,Q$1)))),0)</f>
        <v>0</v>
      </c>
      <c r="R11" s="5">
        <f>IFERROR(IF($A11=R$1,"", COUNTIF('raw data'!$B:$B,CONCATENATE($A11,R$1))/SUM(COUNTIF('raw data'!$B:$B,CONCATENATE($A11,R$1)),COUNTIF('raw data'!$C:$C,CONCATENATE($A11,R$1)))),0)</f>
        <v>0</v>
      </c>
      <c r="S11" s="5">
        <f>IFERROR(IF($A11=S$1,"", COUNTIF('raw data'!$B:$B,CONCATENATE($A11,S$1))/SUM(COUNTIF('raw data'!$B:$B,CONCATENATE($A11,S$1)),COUNTIF('raw data'!$C:$C,CONCATENATE($A11,S$1)))),0)</f>
        <v>0</v>
      </c>
      <c r="T11" s="5">
        <f>IFERROR(IF($A11=T$1,"", COUNTIF('raw data'!$B:$B,CONCATENATE($A11,T$1))/SUM(COUNTIF('raw data'!$B:$B,CONCATENATE($A11,T$1)),COUNTIF('raw data'!$C:$C,CONCATENATE($A11,T$1)))),0)</f>
        <v>0</v>
      </c>
      <c r="U11" s="5">
        <f>IFERROR(IF($A11=U$1,"", COUNTIF('raw data'!$B:$B,CONCATENATE($A11,U$1))/SUM(COUNTIF('raw data'!$B:$B,CONCATENATE($A11,U$1)),COUNTIF('raw data'!$C:$C,CONCATENATE($A11,U$1)))),0)</f>
        <v>0</v>
      </c>
      <c r="V11" s="5">
        <f>IFERROR(IF($A11=V$1,"", COUNTIF('raw data'!$B:$B,CONCATENATE($A11,V$1))/SUM(COUNTIF('raw data'!$B:$B,CONCATENATE($A11,V$1)),COUNTIF('raw data'!$C:$C,CONCATENATE($A11,V$1)))),0)</f>
        <v>0</v>
      </c>
      <c r="W11" s="5">
        <f>IFERROR(IF($A11=W$1,"", COUNTIF('raw data'!$B:$B,CONCATENATE($A11,W$1))/SUM(COUNTIF('raw data'!$B:$B,CONCATENATE($A11,W$1)),COUNTIF('raw data'!$C:$C,CONCATENATE($A11,W$1)))),0)</f>
        <v>0</v>
      </c>
      <c r="X11" s="5">
        <f>IFERROR(IF($A11=X$1,"", COUNTIF('raw data'!$B:$B,CONCATENATE($A11,X$1))/SUM(COUNTIF('raw data'!$B:$B,CONCATENATE($A11,X$1)),COUNTIF('raw data'!$C:$C,CONCATENATE($A11,X$1)))),0)</f>
        <v>0</v>
      </c>
      <c r="Y11" s="5">
        <f>IFERROR(IF($A11=Y$1,"", COUNTIF('raw data'!$B:$B,CONCATENATE($A11,Y$1))/SUM(COUNTIF('raw data'!$B:$B,CONCATENATE($A11,Y$1)),COUNTIF('raw data'!$C:$C,CONCATENATE($A11,Y$1)))),0)</f>
        <v>0</v>
      </c>
      <c r="Z11" s="5">
        <f>IFERROR(IF($A11=Z$1,"", COUNTIF('raw data'!$B:$B,CONCATENATE($A11,Z$1))/SUM(COUNTIF('raw data'!$B:$B,CONCATENATE($A11,Z$1)),COUNTIF('raw data'!$C:$C,CONCATENATE($A11,Z$1)))),0)</f>
        <v>0</v>
      </c>
      <c r="AA11" s="5">
        <f>IFERROR(IF($A11=AA$1,"", COUNTIF('raw data'!$B:$B,CONCATENATE($A11,AA$1))/SUM(COUNTIF('raw data'!$B:$B,CONCATENATE($A11,AA$1)),COUNTIF('raw data'!$C:$C,CONCATENATE($A11,AA$1)))),0)</f>
        <v>0</v>
      </c>
      <c r="AB11" s="5">
        <f>IFERROR(IF($A11=AB$1,"", COUNTIF('raw data'!$B:$B,CONCATENATE($A11,AB$1))/SUM(COUNTIF('raw data'!$B:$B,CONCATENATE($A11,AB$1)),COUNTIF('raw data'!$C:$C,CONCATENATE($A11,AB$1)))),0)</f>
        <v>0</v>
      </c>
      <c r="AC11" s="5">
        <f>IFERROR(IF($A11=AC$1,"", COUNTIF('raw data'!$B:$B,CONCATENATE($A11,AC$1))/SUM(COUNTIF('raw data'!$B:$B,CONCATENATE($A11,AC$1)),COUNTIF('raw data'!$C:$C,CONCATENATE($A11,AC$1)))),0)</f>
        <v>0</v>
      </c>
      <c r="AD11" s="5">
        <f>IFERROR(IF($A11=AD$1,"", COUNTIF('raw data'!$B:$B,CONCATENATE($A11,AD$1))/SUM(COUNTIF('raw data'!$B:$B,CONCATENATE($A11,AD$1)),COUNTIF('raw data'!$C:$C,CONCATENATE($A11,AD$1)))),0)</f>
        <v>0</v>
      </c>
      <c r="AE11" s="5">
        <f>IFERROR(IF($A11=AE$1,"", COUNTIF('raw data'!$B:$B,CONCATENATE($A11,AE$1))/SUM(COUNTIF('raw data'!$B:$B,CONCATENATE($A11,AE$1)),COUNTIF('raw data'!$C:$C,CONCATENATE($A11,AE$1)))),0)</f>
        <v>0</v>
      </c>
      <c r="AF11" s="5">
        <f>IFERROR(IF($A11=AF$1,"", COUNTIF('raw data'!$B:$B,CONCATENATE($A11,AF$1))/SUM(COUNTIF('raw data'!$B:$B,CONCATENATE($A11,AF$1)),COUNTIF('raw data'!$C:$C,CONCATENATE($A11,AF$1)))),0)</f>
        <v>0</v>
      </c>
      <c r="AG11" s="5">
        <f>IFERROR(IF($A11=AG$1,"", COUNTIF('raw data'!$B:$B,CONCATENATE($A11,AG$1))/SUM(COUNTIF('raw data'!$B:$B,CONCATENATE($A11,AG$1)),COUNTIF('raw data'!$C:$C,CONCATENATE($A11,AG$1)))),0)</f>
        <v>0</v>
      </c>
      <c r="AH11" s="5">
        <f>IFERROR(IF($A11=AH$1,"", COUNTIF('raw data'!$B:$B,CONCATENATE($A11,AH$1))/SUM(COUNTIF('raw data'!$B:$B,CONCATENATE($A11,AH$1)),COUNTIF('raw data'!$C:$C,CONCATENATE($A11,AH$1)))),0)</f>
        <v>0</v>
      </c>
      <c r="AI11" s="5">
        <f>IFERROR(IF($A11=AI$1,"", COUNTIF('raw data'!$B:$B,CONCATENATE($A11,AI$1))/SUM(COUNTIF('raw data'!$B:$B,CONCATENATE($A11,AI$1)),COUNTIF('raw data'!$C:$C,CONCATENATE($A11,AI$1)))),0)</f>
        <v>0</v>
      </c>
      <c r="AJ11" s="5">
        <f>IFERROR(IF($A11=AJ$1,"", COUNTIF('raw data'!$B:$B,CONCATENATE($A11,AJ$1))/SUM(COUNTIF('raw data'!$B:$B,CONCATENATE($A11,AJ$1)),COUNTIF('raw data'!$C:$C,CONCATENATE($A11,AJ$1)))),0)</f>
        <v>0</v>
      </c>
      <c r="AK11" s="5">
        <f>IFERROR(IF($A11=AK$1,"", COUNTIF('raw data'!$B:$B,CONCATENATE($A11,AK$1))/SUM(COUNTIF('raw data'!$B:$B,CONCATENATE($A11,AK$1)),COUNTIF('raw data'!$C:$C,CONCATENATE($A11,AK$1)))),0)</f>
        <v>0</v>
      </c>
      <c r="AL11" s="5">
        <f>IFERROR(IF($A11=AL$1,"", COUNTIF('raw data'!$B:$B,CONCATENATE($A11,AL$1))/SUM(COUNTIF('raw data'!$B:$B,CONCATENATE($A11,AL$1)),COUNTIF('raw data'!$C:$C,CONCATENATE($A11,AL$1)))),0)</f>
        <v>0</v>
      </c>
      <c r="AM11" s="5">
        <f>IFERROR(IF($A11=AM$1,"", COUNTIF('raw data'!$B:$B,CONCATENATE($A11,AM$1))/SUM(COUNTIF('raw data'!$B:$B,CONCATENATE($A11,AM$1)),COUNTIF('raw data'!$C:$C,CONCATENATE($A11,AM$1)))),0)</f>
        <v>0</v>
      </c>
      <c r="AN11" s="5">
        <f>IFERROR(IF($A11=AN$1,"", COUNTIF('raw data'!$B:$B,CONCATENATE($A11,AN$1))/SUM(COUNTIF('raw data'!$B:$B,CONCATENATE($A11,AN$1)),COUNTIF('raw data'!$C:$C,CONCATENATE($A11,AN$1)))),0)</f>
        <v>0</v>
      </c>
      <c r="AO11" s="5">
        <f>IFERROR(IF($A11=AO$1,"", COUNTIF('raw data'!$B:$B,CONCATENATE($A11,AO$1))/SUM(COUNTIF('raw data'!$B:$B,CONCATENATE($A11,AO$1)),COUNTIF('raw data'!$C:$C,CONCATENATE($A11,AO$1)))),0)</f>
        <v>0</v>
      </c>
      <c r="AP11" s="5">
        <f>IFERROR(IF($A11=AP$1,"", COUNTIF('raw data'!$B:$B,CONCATENATE($A11,AP$1))/SUM(COUNTIF('raw data'!$B:$B,CONCATENATE($A11,AP$1)),COUNTIF('raw data'!$C:$C,CONCATENATE($A11,AP$1)))),0)</f>
        <v>0</v>
      </c>
      <c r="AQ11" s="5">
        <f>IFERROR(IF($A11=AQ$1,"", COUNTIF('raw data'!$B:$B,CONCATENATE($A11,AQ$1))/SUM(COUNTIF('raw data'!$B:$B,CONCATENATE($A11,AQ$1)),COUNTIF('raw data'!$C:$C,CONCATENATE($A11,AQ$1)))),0)</f>
        <v>0</v>
      </c>
      <c r="AR11" s="5">
        <f>IFERROR(IF($A11=AR$1,"", COUNTIF('raw data'!$B:$B,CONCATENATE($A11,AR$1))/SUM(COUNTIF('raw data'!$B:$B,CONCATENATE($A11,AR$1)),COUNTIF('raw data'!$C:$C,CONCATENATE($A11,AR$1)))),0)</f>
        <v>0</v>
      </c>
      <c r="AS11" s="5">
        <f>IFERROR(IF($A11=AS$1,"", COUNTIF('raw data'!$B:$B,CONCATENATE($A11,AS$1))/SUM(COUNTIF('raw data'!$B:$B,CONCATENATE($A11,AS$1)),COUNTIF('raw data'!$C:$C,CONCATENATE($A11,AS$1)))),0)</f>
        <v>0</v>
      </c>
      <c r="AT11" s="5">
        <f>IFERROR(IF($A11=AT$1,"", COUNTIF('raw data'!$B:$B,CONCATENATE($A11,AT$1))/SUM(COUNTIF('raw data'!$B:$B,CONCATENATE($A11,AT$1)),COUNTIF('raw data'!$C:$C,CONCATENATE($A11,AT$1)))),0)</f>
        <v>0</v>
      </c>
      <c r="AU11" s="5">
        <f>IFERROR(IF($A11=AU$1,"", COUNTIF('raw data'!$B:$B,CONCATENATE($A11,AU$1))/SUM(COUNTIF('raw data'!$B:$B,CONCATENATE($A11,AU$1)),COUNTIF('raw data'!$C:$C,CONCATENATE($A11,AU$1)))),0)</f>
        <v>0</v>
      </c>
      <c r="AV11" s="5">
        <f>IFERROR(IF($A11=AV$1,"", COUNTIF('raw data'!$B:$B,CONCATENATE($A11,AV$1))/SUM(COUNTIF('raw data'!$B:$B,CONCATENATE($A11,AV$1)),COUNTIF('raw data'!$C:$C,CONCATENATE($A11,AV$1)))),0)</f>
        <v>0</v>
      </c>
      <c r="AW11" s="5">
        <f>IFERROR(IF($A11=AW$1,"", COUNTIF('raw data'!$B:$B,CONCATENATE($A11,AW$1))/SUM(COUNTIF('raw data'!$B:$B,CONCATENATE($A11,AW$1)),COUNTIF('raw data'!$C:$C,CONCATENATE($A11,AW$1)))),0)</f>
        <v>0</v>
      </c>
      <c r="AX11" s="5">
        <f>IFERROR(IF($A11=AX$1,"", COUNTIF('raw data'!$B:$B,CONCATENATE($A11,AX$1))/SUM(COUNTIF('raw data'!$B:$B,CONCATENATE($A11,AX$1)),COUNTIF('raw data'!$C:$C,CONCATENATE($A11,AX$1)))),0)</f>
        <v>0</v>
      </c>
      <c r="AY11" s="5">
        <f>IFERROR(IF($A11=AY$1,"", COUNTIF('raw data'!$B:$B,CONCATENATE($A11,AY$1))/SUM(COUNTIF('raw data'!$B:$B,CONCATENATE($A11,AY$1)),COUNTIF('raw data'!$C:$C,CONCATENATE($A11,AY$1)))),0)</f>
        <v>0</v>
      </c>
      <c r="AZ11" s="5">
        <f>IFERROR(IF($A11=AZ$1,"", COUNTIF('raw data'!$B:$B,CONCATENATE($A11,AZ$1))/SUM(COUNTIF('raw data'!$B:$B,CONCATENATE($A11,AZ$1)),COUNTIF('raw data'!$C:$C,CONCATENATE($A11,AZ$1)))),0)</f>
        <v>0</v>
      </c>
      <c r="BA11" s="5">
        <f>IFERROR(IF($A11=BA$1,"", COUNTIF('raw data'!$B:$B,CONCATENATE($A11,BA$1))/SUM(COUNTIF('raw data'!$B:$B,CONCATENATE($A11,BA$1)),COUNTIF('raw data'!$C:$C,CONCATENATE($A11,BA$1)))),0)</f>
        <v>0</v>
      </c>
      <c r="BB11" s="5">
        <f>IFERROR(IF($A11=BB$1,"", COUNTIF('raw data'!$B:$B,CONCATENATE($A11,BB$1))/SUM(COUNTIF('raw data'!$B:$B,CONCATENATE($A11,BB$1)),COUNTIF('raw data'!$C:$C,CONCATENATE($A11,BB$1)))),0)</f>
        <v>0</v>
      </c>
      <c r="BC11" s="5">
        <f>IFERROR(IF($A11=BC$1,"", COUNTIF('raw data'!$B:$B,CONCATENATE($A11,BC$1))/SUM(COUNTIF('raw data'!$B:$B,CONCATENATE($A11,BC$1)),COUNTIF('raw data'!$C:$C,CONCATENATE($A11,BC$1)))),0)</f>
        <v>0</v>
      </c>
      <c r="BD11" s="5">
        <f>IFERROR(IF($A11=BD$1,"", COUNTIF('raw data'!$B:$B,CONCATENATE($A11,BD$1))/SUM(COUNTIF('raw data'!$B:$B,CONCATENATE($A11,BD$1)),COUNTIF('raw data'!$C:$C,CONCATENATE($A11,BD$1)))),0)</f>
        <v>0</v>
      </c>
      <c r="BE11" s="5">
        <f>IFERROR(IF($A11=BE$1,"", COUNTIF('raw data'!$B:$B,CONCATENATE($A11,BE$1))/SUM(COUNTIF('raw data'!$B:$B,CONCATENATE($A11,BE$1)),COUNTIF('raw data'!$C:$C,CONCATENATE($A11,BE$1)))),0)</f>
        <v>0</v>
      </c>
      <c r="BF11" s="5">
        <f>IFERROR(IF($A11=BF$1,"", COUNTIF('raw data'!$B:$B,CONCATENATE($A11,BF$1))/SUM(COUNTIF('raw data'!$B:$B,CONCATENATE($A11,BF$1)),COUNTIF('raw data'!$C:$C,CONCATENATE($A11,BF$1)))),0)</f>
        <v>0</v>
      </c>
      <c r="BG11" s="5">
        <f>IFERROR(IF($A11=BG$1,"", COUNTIF('raw data'!$B:$B,CONCATENATE($A11,BG$1))/SUM(COUNTIF('raw data'!$B:$B,CONCATENATE($A11,BG$1)),COUNTIF('raw data'!$C:$C,CONCATENATE($A11,BG$1)))),0)</f>
        <v>0</v>
      </c>
      <c r="BH11" s="5">
        <f>IFERROR(IF($A11=BH$1,"", COUNTIF('raw data'!$B:$B,CONCATENATE($A11,BH$1))/SUM(COUNTIF('raw data'!$B:$B,CONCATENATE($A11,BH$1)),COUNTIF('raw data'!$C:$C,CONCATENATE($A11,BH$1)))),0)</f>
        <v>0</v>
      </c>
      <c r="BI11" s="5">
        <f>IFERROR(IF($A11=BI$1,"", COUNTIF('raw data'!$B:$B,CONCATENATE($A11,BI$1))/SUM(COUNTIF('raw data'!$B:$B,CONCATENATE($A11,BI$1)),COUNTIF('raw data'!$C:$C,CONCATENATE($A11,BI$1)))),0)</f>
        <v>0</v>
      </c>
      <c r="BJ11" s="5">
        <f>IFERROR(IF($A11=BJ$1,"", COUNTIF('raw data'!$B:$B,CONCATENATE($A11,BJ$1))/SUM(COUNTIF('raw data'!$B:$B,CONCATENATE($A11,BJ$1)),COUNTIF('raw data'!$C:$C,CONCATENATE($A11,BJ$1)))),0)</f>
        <v>0</v>
      </c>
      <c r="BK11" s="5">
        <f>IFERROR(IF($A11=BK$1,"", COUNTIF('raw data'!$B:$B,CONCATENATE($A11,BK$1))/SUM(COUNTIF('raw data'!$B:$B,CONCATENATE($A11,BK$1)),COUNTIF('raw data'!$C:$C,CONCATENATE($A11,BK$1)))),0)</f>
        <v>0</v>
      </c>
      <c r="BL11" s="5">
        <f>IFERROR(IF($A11=BL$1,"", COUNTIF('raw data'!$B:$B,CONCATENATE($A11,BL$1))/SUM(COUNTIF('raw data'!$B:$B,CONCATENATE($A11,BL$1)),COUNTIF('raw data'!$C:$C,CONCATENATE($A11,BL$1)))),0)</f>
        <v>0</v>
      </c>
      <c r="BM11" s="5">
        <f>IFERROR(IF($A11=BM$1,"", COUNTIF('raw data'!$B:$B,CONCATENATE($A11,BM$1))/SUM(COUNTIF('raw data'!$B:$B,CONCATENATE($A11,BM$1)),COUNTIF('raw data'!$C:$C,CONCATENATE($A11,BM$1)))),0)</f>
        <v>0</v>
      </c>
      <c r="BN11" s="5">
        <f>IFERROR(IF($A11=BN$1,"", COUNTIF('raw data'!$B:$B,CONCATENATE($A11,BN$1))/SUM(COUNTIF('raw data'!$B:$B,CONCATENATE($A11,BN$1)),COUNTIF('raw data'!$C:$C,CONCATENATE($A11,BN$1)))),0)</f>
        <v>0</v>
      </c>
      <c r="BO11" s="5">
        <f>IFERROR(IF($A11=BO$1,"", COUNTIF('raw data'!$B:$B,CONCATENATE($A11,BO$1))/SUM(COUNTIF('raw data'!$B:$B,CONCATENATE($A11,BO$1)),COUNTIF('raw data'!$C:$C,CONCATENATE($A11,BO$1)))),0)</f>
        <v>0</v>
      </c>
      <c r="BP11" s="5">
        <f>IFERROR(IF($A11=BP$1,"", COUNTIF('raw data'!$B:$B,CONCATENATE($A11,BP$1))/SUM(COUNTIF('raw data'!$B:$B,CONCATENATE($A11,BP$1)),COUNTIF('raw data'!$C:$C,CONCATENATE($A11,BP$1)))),0)</f>
        <v>0</v>
      </c>
      <c r="BQ11" s="5">
        <f>IFERROR(IF($A11=BQ$1,"", COUNTIF('raw data'!$B:$B,CONCATENATE($A11,BQ$1))/SUM(COUNTIF('raw data'!$B:$B,CONCATENATE($A11,BQ$1)),COUNTIF('raw data'!$C:$C,CONCATENATE($A11,BQ$1)))),0)</f>
        <v>0</v>
      </c>
      <c r="BR11" s="5">
        <f>IFERROR(IF($A11=BR$1,"", COUNTIF('raw data'!$B:$B,CONCATENATE($A11,BR$1))/SUM(COUNTIF('raw data'!$B:$B,CONCATENATE($A11,BR$1)),COUNTIF('raw data'!$C:$C,CONCATENATE($A11,BR$1)))),0)</f>
        <v>0</v>
      </c>
      <c r="BS11" s="5">
        <f>IFERROR(IF($A11=BS$1,"", COUNTIF('raw data'!$B:$B,CONCATENATE($A11,BS$1))/SUM(COUNTIF('raw data'!$B:$B,CONCATENATE($A11,BS$1)),COUNTIF('raw data'!$C:$C,CONCATENATE($A11,BS$1)))),0)</f>
        <v>0</v>
      </c>
      <c r="BT11" s="5">
        <f>IFERROR(IF($A11=BT$1,"", COUNTIF('raw data'!$B:$B,CONCATENATE($A11,BT$1))/SUM(COUNTIF('raw data'!$B:$B,CONCATENATE($A11,BT$1)),COUNTIF('raw data'!$C:$C,CONCATENATE($A11,BT$1)))),0)</f>
        <v>0</v>
      </c>
      <c r="BU11" s="5">
        <f>IFERROR(IF($A11=BU$1,"", COUNTIF('raw data'!$B:$B,CONCATENATE($A11,BU$1))/SUM(COUNTIF('raw data'!$B:$B,CONCATENATE($A11,BU$1)),COUNTIF('raw data'!$C:$C,CONCATENATE($A11,BU$1)))),0)</f>
        <v>0</v>
      </c>
      <c r="BV11" s="5">
        <f>IFERROR(IF($A11=BV$1,"", COUNTIF('raw data'!$B:$B,CONCATENATE($A11,BV$1))/SUM(COUNTIF('raw data'!$B:$B,CONCATENATE($A11,BV$1)),COUNTIF('raw data'!$C:$C,CONCATENATE($A11,BV$1)))),0)</f>
        <v>0</v>
      </c>
      <c r="BW11" s="5">
        <f>IFERROR(IF($A11=BW$1,"", COUNTIF('raw data'!$B:$B,CONCATENATE($A11,BW$1))/SUM(COUNTIF('raw data'!$B:$B,CONCATENATE($A11,BW$1)),COUNTIF('raw data'!$C:$C,CONCATENATE($A11,BW$1)))),0)</f>
        <v>0</v>
      </c>
      <c r="BX11" s="5">
        <f>IFERROR(IF($A11=BX$1,"", COUNTIF('raw data'!$B:$B,CONCATENATE($A11,BX$1))/SUM(COUNTIF('raw data'!$B:$B,CONCATENATE($A11,BX$1)),COUNTIF('raw data'!$C:$C,CONCATENATE($A11,BX$1)))),0)</f>
        <v>0</v>
      </c>
      <c r="BY11" s="5">
        <f>IFERROR(IF($A11=BY$1,"", COUNTIF('raw data'!$B:$B,CONCATENATE($A11,BY$1))/SUM(COUNTIF('raw data'!$B:$B,CONCATENATE($A11,BY$1)),COUNTIF('raw data'!$C:$C,CONCATENATE($A11,BY$1)))),0)</f>
        <v>0</v>
      </c>
      <c r="BZ11" s="5">
        <f>IFERROR(IF($A11=BZ$1,"", COUNTIF('raw data'!$B:$B,CONCATENATE($A11,BZ$1))/SUM(COUNTIF('raw data'!$B:$B,CONCATENATE($A11,BZ$1)),COUNTIF('raw data'!$C:$C,CONCATENATE($A11,BZ$1)))),0)</f>
        <v>0</v>
      </c>
      <c r="CA11" s="5">
        <f>IFERROR(IF($A11=CA$1,"", COUNTIF('raw data'!$B:$B,CONCATENATE($A11,CA$1))/SUM(COUNTIF('raw data'!$B:$B,CONCATENATE($A11,CA$1)),COUNTIF('raw data'!$C:$C,CONCATENATE($A11,CA$1)))),0)</f>
        <v>0</v>
      </c>
    </row>
    <row r="12">
      <c r="A12" s="6" t="str">
        <f>'winlose rates'!A12</f>
        <v>bowser</v>
      </c>
      <c r="B12" s="5">
        <f>IFERROR(IF($A12=B$1,"", COUNTIF('raw data'!$B:$B,CONCATENATE($A12,B$1))/SUM(COUNTIF('raw data'!$B:$B,CONCATENATE($A12,B$1)),COUNTIF('raw data'!$C:$C,CONCATENATE($A12,B$1)))),0)</f>
        <v>0</v>
      </c>
      <c r="C12" s="5">
        <f>IFERROR(IF($A12=C$1,"", COUNTIF('raw data'!$B:$B,CONCATENATE($A12,C$1))/SUM(COUNTIF('raw data'!$B:$B,CONCATENATE($A12,C$1)),COUNTIF('raw data'!$C:$C,CONCATENATE($A12,C$1)))),0)</f>
        <v>0</v>
      </c>
      <c r="D12" s="5">
        <f>IFERROR(IF($A12=D$1,"", COUNTIF('raw data'!$B:$B,CONCATENATE($A12,D$1))/SUM(COUNTIF('raw data'!$B:$B,CONCATENATE($A12,D$1)),COUNTIF('raw data'!$C:$C,CONCATENATE($A12,D$1)))),0)</f>
        <v>0</v>
      </c>
      <c r="E12" s="5">
        <f>IFERROR(IF($A12=E$1,"", COUNTIF('raw data'!$B:$B,CONCATENATE($A12,E$1))/SUM(COUNTIF('raw data'!$B:$B,CONCATENATE($A12,E$1)),COUNTIF('raw data'!$C:$C,CONCATENATE($A12,E$1)))),0)</f>
        <v>0</v>
      </c>
      <c r="F12" s="5">
        <f>IFERROR(IF($A12=F$1,"", COUNTIF('raw data'!$B:$B,CONCATENATE($A12,F$1))/SUM(COUNTIF('raw data'!$B:$B,CONCATENATE($A12,F$1)),COUNTIF('raw data'!$C:$C,CONCATENATE($A12,F$1)))),0)</f>
        <v>0</v>
      </c>
      <c r="G12" s="5">
        <f>IFERROR(IF($A12=G$1,"", COUNTIF('raw data'!$B:$B,CONCATENATE($A12,G$1))/SUM(COUNTIF('raw data'!$B:$B,CONCATENATE($A12,G$1)),COUNTIF('raw data'!$C:$C,CONCATENATE($A12,G$1)))),0)</f>
        <v>0</v>
      </c>
      <c r="H12" s="5">
        <f>IFERROR(IF($A12=H$1,"", COUNTIF('raw data'!$B:$B,CONCATENATE($A12,H$1))/SUM(COUNTIF('raw data'!$B:$B,CONCATENATE($A12,H$1)),COUNTIF('raw data'!$C:$C,CONCATENATE($A12,H$1)))),0)</f>
        <v>0</v>
      </c>
      <c r="I12" s="5">
        <f>IFERROR(IF($A12=I$1,"", COUNTIF('raw data'!$B:$B,CONCATENATE($A12,I$1))/SUM(COUNTIF('raw data'!$B:$B,CONCATENATE($A12,I$1)),COUNTIF('raw data'!$C:$C,CONCATENATE($A12,I$1)))),0)</f>
        <v>0</v>
      </c>
      <c r="J12" s="5">
        <f>IFERROR(IF($A12=J$1,"", COUNTIF('raw data'!$B:$B,CONCATENATE($A12,J$1))/SUM(COUNTIF('raw data'!$B:$B,CONCATENATE($A12,J$1)),COUNTIF('raw data'!$C:$C,CONCATENATE($A12,J$1)))),0)</f>
        <v>0</v>
      </c>
      <c r="K12" s="5">
        <f>IFERROR(IF($A12=K$1,"", COUNTIF('raw data'!$B:$B,CONCATENATE($A12,K$1))/SUM(COUNTIF('raw data'!$B:$B,CONCATENATE($A12,K$1)),COUNTIF('raw data'!$C:$C,CONCATENATE($A12,K$1)))),0)</f>
        <v>0</v>
      </c>
      <c r="L12" s="5" t="str">
        <f>IFERROR(IF($A12=L$1,"", COUNTIF('raw data'!$B:$B,CONCATENATE($A12,L$1))/SUM(COUNTIF('raw data'!$B:$B,CONCATENATE($A12,L$1)),COUNTIF('raw data'!$C:$C,CONCATENATE($A12,L$1)))),0)</f>
        <v/>
      </c>
      <c r="M12" s="5">
        <f>IFERROR(IF($A12=M$1,"", COUNTIF('raw data'!$B:$B,CONCATENATE($A12,M$1))/SUM(COUNTIF('raw data'!$B:$B,CONCATENATE($A12,M$1)),COUNTIF('raw data'!$C:$C,CONCATENATE($A12,M$1)))),0)</f>
        <v>0</v>
      </c>
      <c r="N12" s="5">
        <f>IFERROR(IF($A12=N$1,"", COUNTIF('raw data'!$B:$B,CONCATENATE($A12,N$1))/SUM(COUNTIF('raw data'!$B:$B,CONCATENATE($A12,N$1)),COUNTIF('raw data'!$C:$C,CONCATENATE($A12,N$1)))),0)</f>
        <v>0</v>
      </c>
      <c r="O12" s="5">
        <f>IFERROR(IF($A12=O$1,"", COUNTIF('raw data'!$B:$B,CONCATENATE($A12,O$1))/SUM(COUNTIF('raw data'!$B:$B,CONCATENATE($A12,O$1)),COUNTIF('raw data'!$C:$C,CONCATENATE($A12,O$1)))),0)</f>
        <v>0</v>
      </c>
      <c r="P12" s="5">
        <f>IFERROR(IF($A12=P$1,"", COUNTIF('raw data'!$B:$B,CONCATENATE($A12,P$1))/SUM(COUNTIF('raw data'!$B:$B,CONCATENATE($A12,P$1)),COUNTIF('raw data'!$C:$C,CONCATENATE($A12,P$1)))),0)</f>
        <v>0</v>
      </c>
      <c r="Q12" s="5">
        <f>IFERROR(IF($A12=Q$1,"", COUNTIF('raw data'!$B:$B,CONCATENATE($A12,Q$1))/SUM(COUNTIF('raw data'!$B:$B,CONCATENATE($A12,Q$1)),COUNTIF('raw data'!$C:$C,CONCATENATE($A12,Q$1)))),0)</f>
        <v>0</v>
      </c>
      <c r="R12" s="5">
        <f>IFERROR(IF($A12=R$1,"", COUNTIF('raw data'!$B:$B,CONCATENATE($A12,R$1))/SUM(COUNTIF('raw data'!$B:$B,CONCATENATE($A12,R$1)),COUNTIF('raw data'!$C:$C,CONCATENATE($A12,R$1)))),0)</f>
        <v>0</v>
      </c>
      <c r="S12" s="5">
        <f>IFERROR(IF($A12=S$1,"", COUNTIF('raw data'!$B:$B,CONCATENATE($A12,S$1))/SUM(COUNTIF('raw data'!$B:$B,CONCATENATE($A12,S$1)),COUNTIF('raw data'!$C:$C,CONCATENATE($A12,S$1)))),0)</f>
        <v>0</v>
      </c>
      <c r="T12" s="5">
        <f>IFERROR(IF($A12=T$1,"", COUNTIF('raw data'!$B:$B,CONCATENATE($A12,T$1))/SUM(COUNTIF('raw data'!$B:$B,CONCATENATE($A12,T$1)),COUNTIF('raw data'!$C:$C,CONCATENATE($A12,T$1)))),0)</f>
        <v>0</v>
      </c>
      <c r="U12" s="5">
        <f>IFERROR(IF($A12=U$1,"", COUNTIF('raw data'!$B:$B,CONCATENATE($A12,U$1))/SUM(COUNTIF('raw data'!$B:$B,CONCATENATE($A12,U$1)),COUNTIF('raw data'!$C:$C,CONCATENATE($A12,U$1)))),0)</f>
        <v>0</v>
      </c>
      <c r="V12" s="5">
        <f>IFERROR(IF($A12=V$1,"", COUNTIF('raw data'!$B:$B,CONCATENATE($A12,V$1))/SUM(COUNTIF('raw data'!$B:$B,CONCATENATE($A12,V$1)),COUNTIF('raw data'!$C:$C,CONCATENATE($A12,V$1)))),0)</f>
        <v>0</v>
      </c>
      <c r="W12" s="5">
        <f>IFERROR(IF($A12=W$1,"", COUNTIF('raw data'!$B:$B,CONCATENATE($A12,W$1))/SUM(COUNTIF('raw data'!$B:$B,CONCATENATE($A12,W$1)),COUNTIF('raw data'!$C:$C,CONCATENATE($A12,W$1)))),0)</f>
        <v>0</v>
      </c>
      <c r="X12" s="5">
        <f>IFERROR(IF($A12=X$1,"", COUNTIF('raw data'!$B:$B,CONCATENATE($A12,X$1))/SUM(COUNTIF('raw data'!$B:$B,CONCATENATE($A12,X$1)),COUNTIF('raw data'!$C:$C,CONCATENATE($A12,X$1)))),0)</f>
        <v>0</v>
      </c>
      <c r="Y12" s="5">
        <f>IFERROR(IF($A12=Y$1,"", COUNTIF('raw data'!$B:$B,CONCATENATE($A12,Y$1))/SUM(COUNTIF('raw data'!$B:$B,CONCATENATE($A12,Y$1)),COUNTIF('raw data'!$C:$C,CONCATENATE($A12,Y$1)))),0)</f>
        <v>0</v>
      </c>
      <c r="Z12" s="5">
        <f>IFERROR(IF($A12=Z$1,"", COUNTIF('raw data'!$B:$B,CONCATENATE($A12,Z$1))/SUM(COUNTIF('raw data'!$B:$B,CONCATENATE($A12,Z$1)),COUNTIF('raw data'!$C:$C,CONCATENATE($A12,Z$1)))),0)</f>
        <v>0</v>
      </c>
      <c r="AA12" s="5">
        <f>IFERROR(IF($A12=AA$1,"", COUNTIF('raw data'!$B:$B,CONCATENATE($A12,AA$1))/SUM(COUNTIF('raw data'!$B:$B,CONCATENATE($A12,AA$1)),COUNTIF('raw data'!$C:$C,CONCATENATE($A12,AA$1)))),0)</f>
        <v>0</v>
      </c>
      <c r="AB12" s="5">
        <f>IFERROR(IF($A12=AB$1,"", COUNTIF('raw data'!$B:$B,CONCATENATE($A12,AB$1))/SUM(COUNTIF('raw data'!$B:$B,CONCATENATE($A12,AB$1)),COUNTIF('raw data'!$C:$C,CONCATENATE($A12,AB$1)))),0)</f>
        <v>0</v>
      </c>
      <c r="AC12" s="5">
        <f>IFERROR(IF($A12=AC$1,"", COUNTIF('raw data'!$B:$B,CONCATENATE($A12,AC$1))/SUM(COUNTIF('raw data'!$B:$B,CONCATENATE($A12,AC$1)),COUNTIF('raw data'!$C:$C,CONCATENATE($A12,AC$1)))),0)</f>
        <v>0</v>
      </c>
      <c r="AD12" s="5">
        <f>IFERROR(IF($A12=AD$1,"", COUNTIF('raw data'!$B:$B,CONCATENATE($A12,AD$1))/SUM(COUNTIF('raw data'!$B:$B,CONCATENATE($A12,AD$1)),COUNTIF('raw data'!$C:$C,CONCATENATE($A12,AD$1)))),0)</f>
        <v>0</v>
      </c>
      <c r="AE12" s="5">
        <f>IFERROR(IF($A12=AE$1,"", COUNTIF('raw data'!$B:$B,CONCATENATE($A12,AE$1))/SUM(COUNTIF('raw data'!$B:$B,CONCATENATE($A12,AE$1)),COUNTIF('raw data'!$C:$C,CONCATENATE($A12,AE$1)))),0)</f>
        <v>0</v>
      </c>
      <c r="AF12" s="5">
        <f>IFERROR(IF($A12=AF$1,"", COUNTIF('raw data'!$B:$B,CONCATENATE($A12,AF$1))/SUM(COUNTIF('raw data'!$B:$B,CONCATENATE($A12,AF$1)),COUNTIF('raw data'!$C:$C,CONCATENATE($A12,AF$1)))),0)</f>
        <v>0</v>
      </c>
      <c r="AG12" s="5">
        <f>IFERROR(IF($A12=AG$1,"", COUNTIF('raw data'!$B:$B,CONCATENATE($A12,AG$1))/SUM(COUNTIF('raw data'!$B:$B,CONCATENATE($A12,AG$1)),COUNTIF('raw data'!$C:$C,CONCATENATE($A12,AG$1)))),0)</f>
        <v>0</v>
      </c>
      <c r="AH12" s="5">
        <f>IFERROR(IF($A12=AH$1,"", COUNTIF('raw data'!$B:$B,CONCATENATE($A12,AH$1))/SUM(COUNTIF('raw data'!$B:$B,CONCATENATE($A12,AH$1)),COUNTIF('raw data'!$C:$C,CONCATENATE($A12,AH$1)))),0)</f>
        <v>0</v>
      </c>
      <c r="AI12" s="5">
        <f>IFERROR(IF($A12=AI$1,"", COUNTIF('raw data'!$B:$B,CONCATENATE($A12,AI$1))/SUM(COUNTIF('raw data'!$B:$B,CONCATENATE($A12,AI$1)),COUNTIF('raw data'!$C:$C,CONCATENATE($A12,AI$1)))),0)</f>
        <v>0</v>
      </c>
      <c r="AJ12" s="5">
        <f>IFERROR(IF($A12=AJ$1,"", COUNTIF('raw data'!$B:$B,CONCATENATE($A12,AJ$1))/SUM(COUNTIF('raw data'!$B:$B,CONCATENATE($A12,AJ$1)),COUNTIF('raw data'!$C:$C,CONCATENATE($A12,AJ$1)))),0)</f>
        <v>0</v>
      </c>
      <c r="AK12" s="5">
        <f>IFERROR(IF($A12=AK$1,"", COUNTIF('raw data'!$B:$B,CONCATENATE($A12,AK$1))/SUM(COUNTIF('raw data'!$B:$B,CONCATENATE($A12,AK$1)),COUNTIF('raw data'!$C:$C,CONCATENATE($A12,AK$1)))),0)</f>
        <v>0</v>
      </c>
      <c r="AL12" s="5">
        <f>IFERROR(IF($A12=AL$1,"", COUNTIF('raw data'!$B:$B,CONCATENATE($A12,AL$1))/SUM(COUNTIF('raw data'!$B:$B,CONCATENATE($A12,AL$1)),COUNTIF('raw data'!$C:$C,CONCATENATE($A12,AL$1)))),0)</f>
        <v>0</v>
      </c>
      <c r="AM12" s="5">
        <f>IFERROR(IF($A12=AM$1,"", COUNTIF('raw data'!$B:$B,CONCATENATE($A12,AM$1))/SUM(COUNTIF('raw data'!$B:$B,CONCATENATE($A12,AM$1)),COUNTIF('raw data'!$C:$C,CONCATENATE($A12,AM$1)))),0)</f>
        <v>0</v>
      </c>
      <c r="AN12" s="5">
        <f>IFERROR(IF($A12=AN$1,"", COUNTIF('raw data'!$B:$B,CONCATENATE($A12,AN$1))/SUM(COUNTIF('raw data'!$B:$B,CONCATENATE($A12,AN$1)),COUNTIF('raw data'!$C:$C,CONCATENATE($A12,AN$1)))),0)</f>
        <v>0</v>
      </c>
      <c r="AO12" s="5">
        <f>IFERROR(IF($A12=AO$1,"", COUNTIF('raw data'!$B:$B,CONCATENATE($A12,AO$1))/SUM(COUNTIF('raw data'!$B:$B,CONCATENATE($A12,AO$1)),COUNTIF('raw data'!$C:$C,CONCATENATE($A12,AO$1)))),0)</f>
        <v>0</v>
      </c>
      <c r="AP12" s="5">
        <f>IFERROR(IF($A12=AP$1,"", COUNTIF('raw data'!$B:$B,CONCATENATE($A12,AP$1))/SUM(COUNTIF('raw data'!$B:$B,CONCATENATE($A12,AP$1)),COUNTIF('raw data'!$C:$C,CONCATENATE($A12,AP$1)))),0)</f>
        <v>0</v>
      </c>
      <c r="AQ12" s="5">
        <f>IFERROR(IF($A12=AQ$1,"", COUNTIF('raw data'!$B:$B,CONCATENATE($A12,AQ$1))/SUM(COUNTIF('raw data'!$B:$B,CONCATENATE($A12,AQ$1)),COUNTIF('raw data'!$C:$C,CONCATENATE($A12,AQ$1)))),0)</f>
        <v>0</v>
      </c>
      <c r="AR12" s="5">
        <f>IFERROR(IF($A12=AR$1,"", COUNTIF('raw data'!$B:$B,CONCATENATE($A12,AR$1))/SUM(COUNTIF('raw data'!$B:$B,CONCATENATE($A12,AR$1)),COUNTIF('raw data'!$C:$C,CONCATENATE($A12,AR$1)))),0)</f>
        <v>0</v>
      </c>
      <c r="AS12" s="5">
        <f>IFERROR(IF($A12=AS$1,"", COUNTIF('raw data'!$B:$B,CONCATENATE($A12,AS$1))/SUM(COUNTIF('raw data'!$B:$B,CONCATENATE($A12,AS$1)),COUNTIF('raw data'!$C:$C,CONCATENATE($A12,AS$1)))),0)</f>
        <v>0</v>
      </c>
      <c r="AT12" s="5">
        <f>IFERROR(IF($A12=AT$1,"", COUNTIF('raw data'!$B:$B,CONCATENATE($A12,AT$1))/SUM(COUNTIF('raw data'!$B:$B,CONCATENATE($A12,AT$1)),COUNTIF('raw data'!$C:$C,CONCATENATE($A12,AT$1)))),0)</f>
        <v>0</v>
      </c>
      <c r="AU12" s="5">
        <f>IFERROR(IF($A12=AU$1,"", COUNTIF('raw data'!$B:$B,CONCATENATE($A12,AU$1))/SUM(COUNTIF('raw data'!$B:$B,CONCATENATE($A12,AU$1)),COUNTIF('raw data'!$C:$C,CONCATENATE($A12,AU$1)))),0)</f>
        <v>0</v>
      </c>
      <c r="AV12" s="5">
        <f>IFERROR(IF($A12=AV$1,"", COUNTIF('raw data'!$B:$B,CONCATENATE($A12,AV$1))/SUM(COUNTIF('raw data'!$B:$B,CONCATENATE($A12,AV$1)),COUNTIF('raw data'!$C:$C,CONCATENATE($A12,AV$1)))),0)</f>
        <v>0</v>
      </c>
      <c r="AW12" s="5">
        <f>IFERROR(IF($A12=AW$1,"", COUNTIF('raw data'!$B:$B,CONCATENATE($A12,AW$1))/SUM(COUNTIF('raw data'!$B:$B,CONCATENATE($A12,AW$1)),COUNTIF('raw data'!$C:$C,CONCATENATE($A12,AW$1)))),0)</f>
        <v>0</v>
      </c>
      <c r="AX12" s="5">
        <f>IFERROR(IF($A12=AX$1,"", COUNTIF('raw data'!$B:$B,CONCATENATE($A12,AX$1))/SUM(COUNTIF('raw data'!$B:$B,CONCATENATE($A12,AX$1)),COUNTIF('raw data'!$C:$C,CONCATENATE($A12,AX$1)))),0)</f>
        <v>0</v>
      </c>
      <c r="AY12" s="5">
        <f>IFERROR(IF($A12=AY$1,"", COUNTIF('raw data'!$B:$B,CONCATENATE($A12,AY$1))/SUM(COUNTIF('raw data'!$B:$B,CONCATENATE($A12,AY$1)),COUNTIF('raw data'!$C:$C,CONCATENATE($A12,AY$1)))),0)</f>
        <v>0</v>
      </c>
      <c r="AZ12" s="5">
        <f>IFERROR(IF($A12=AZ$1,"", COUNTIF('raw data'!$B:$B,CONCATENATE($A12,AZ$1))/SUM(COUNTIF('raw data'!$B:$B,CONCATENATE($A12,AZ$1)),COUNTIF('raw data'!$C:$C,CONCATENATE($A12,AZ$1)))),0)</f>
        <v>0</v>
      </c>
      <c r="BA12" s="5">
        <f>IFERROR(IF($A12=BA$1,"", COUNTIF('raw data'!$B:$B,CONCATENATE($A12,BA$1))/SUM(COUNTIF('raw data'!$B:$B,CONCATENATE($A12,BA$1)),COUNTIF('raw data'!$C:$C,CONCATENATE($A12,BA$1)))),0)</f>
        <v>0</v>
      </c>
      <c r="BB12" s="5">
        <f>IFERROR(IF($A12=BB$1,"", COUNTIF('raw data'!$B:$B,CONCATENATE($A12,BB$1))/SUM(COUNTIF('raw data'!$B:$B,CONCATENATE($A12,BB$1)),COUNTIF('raw data'!$C:$C,CONCATENATE($A12,BB$1)))),0)</f>
        <v>0</v>
      </c>
      <c r="BC12" s="5">
        <f>IFERROR(IF($A12=BC$1,"", COUNTIF('raw data'!$B:$B,CONCATENATE($A12,BC$1))/SUM(COUNTIF('raw data'!$B:$B,CONCATENATE($A12,BC$1)),COUNTIF('raw data'!$C:$C,CONCATENATE($A12,BC$1)))),0)</f>
        <v>0</v>
      </c>
      <c r="BD12" s="5">
        <f>IFERROR(IF($A12=BD$1,"", COUNTIF('raw data'!$B:$B,CONCATENATE($A12,BD$1))/SUM(COUNTIF('raw data'!$B:$B,CONCATENATE($A12,BD$1)),COUNTIF('raw data'!$C:$C,CONCATENATE($A12,BD$1)))),0)</f>
        <v>0</v>
      </c>
      <c r="BE12" s="5">
        <f>IFERROR(IF($A12=BE$1,"", COUNTIF('raw data'!$B:$B,CONCATENATE($A12,BE$1))/SUM(COUNTIF('raw data'!$B:$B,CONCATENATE($A12,BE$1)),COUNTIF('raw data'!$C:$C,CONCATENATE($A12,BE$1)))),0)</f>
        <v>0</v>
      </c>
      <c r="BF12" s="5">
        <f>IFERROR(IF($A12=BF$1,"", COUNTIF('raw data'!$B:$B,CONCATENATE($A12,BF$1))/SUM(COUNTIF('raw data'!$B:$B,CONCATENATE($A12,BF$1)),COUNTIF('raw data'!$C:$C,CONCATENATE($A12,BF$1)))),0)</f>
        <v>0</v>
      </c>
      <c r="BG12" s="5">
        <f>IFERROR(IF($A12=BG$1,"", COUNTIF('raw data'!$B:$B,CONCATENATE($A12,BG$1))/SUM(COUNTIF('raw data'!$B:$B,CONCATENATE($A12,BG$1)),COUNTIF('raw data'!$C:$C,CONCATENATE($A12,BG$1)))),0)</f>
        <v>0</v>
      </c>
      <c r="BH12" s="5">
        <f>IFERROR(IF($A12=BH$1,"", COUNTIF('raw data'!$B:$B,CONCATENATE($A12,BH$1))/SUM(COUNTIF('raw data'!$B:$B,CONCATENATE($A12,BH$1)),COUNTIF('raw data'!$C:$C,CONCATENATE($A12,BH$1)))),0)</f>
        <v>0</v>
      </c>
      <c r="BI12" s="5">
        <f>IFERROR(IF($A12=BI$1,"", COUNTIF('raw data'!$B:$B,CONCATENATE($A12,BI$1))/SUM(COUNTIF('raw data'!$B:$B,CONCATENATE($A12,BI$1)),COUNTIF('raw data'!$C:$C,CONCATENATE($A12,BI$1)))),0)</f>
        <v>0</v>
      </c>
      <c r="BJ12" s="5">
        <f>IFERROR(IF($A12=BJ$1,"", COUNTIF('raw data'!$B:$B,CONCATENATE($A12,BJ$1))/SUM(COUNTIF('raw data'!$B:$B,CONCATENATE($A12,BJ$1)),COUNTIF('raw data'!$C:$C,CONCATENATE($A12,BJ$1)))),0)</f>
        <v>0</v>
      </c>
      <c r="BK12" s="5">
        <f>IFERROR(IF($A12=BK$1,"", COUNTIF('raw data'!$B:$B,CONCATENATE($A12,BK$1))/SUM(COUNTIF('raw data'!$B:$B,CONCATENATE($A12,BK$1)),COUNTIF('raw data'!$C:$C,CONCATENATE($A12,BK$1)))),0)</f>
        <v>0</v>
      </c>
      <c r="BL12" s="5">
        <f>IFERROR(IF($A12=BL$1,"", COUNTIF('raw data'!$B:$B,CONCATENATE($A12,BL$1))/SUM(COUNTIF('raw data'!$B:$B,CONCATENATE($A12,BL$1)),COUNTIF('raw data'!$C:$C,CONCATENATE($A12,BL$1)))),0)</f>
        <v>0</v>
      </c>
      <c r="BM12" s="5">
        <f>IFERROR(IF($A12=BM$1,"", COUNTIF('raw data'!$B:$B,CONCATENATE($A12,BM$1))/SUM(COUNTIF('raw data'!$B:$B,CONCATENATE($A12,BM$1)),COUNTIF('raw data'!$C:$C,CONCATENATE($A12,BM$1)))),0)</f>
        <v>0</v>
      </c>
      <c r="BN12" s="5">
        <f>IFERROR(IF($A12=BN$1,"", COUNTIF('raw data'!$B:$B,CONCATENATE($A12,BN$1))/SUM(COUNTIF('raw data'!$B:$B,CONCATENATE($A12,BN$1)),COUNTIF('raw data'!$C:$C,CONCATENATE($A12,BN$1)))),0)</f>
        <v>0</v>
      </c>
      <c r="BO12" s="5">
        <f>IFERROR(IF($A12=BO$1,"", COUNTIF('raw data'!$B:$B,CONCATENATE($A12,BO$1))/SUM(COUNTIF('raw data'!$B:$B,CONCATENATE($A12,BO$1)),COUNTIF('raw data'!$C:$C,CONCATENATE($A12,BO$1)))),0)</f>
        <v>0</v>
      </c>
      <c r="BP12" s="5">
        <f>IFERROR(IF($A12=BP$1,"", COUNTIF('raw data'!$B:$B,CONCATENATE($A12,BP$1))/SUM(COUNTIF('raw data'!$B:$B,CONCATENATE($A12,BP$1)),COUNTIF('raw data'!$C:$C,CONCATENATE($A12,BP$1)))),0)</f>
        <v>0</v>
      </c>
      <c r="BQ12" s="5">
        <f>IFERROR(IF($A12=BQ$1,"", COUNTIF('raw data'!$B:$B,CONCATENATE($A12,BQ$1))/SUM(COUNTIF('raw data'!$B:$B,CONCATENATE($A12,BQ$1)),COUNTIF('raw data'!$C:$C,CONCATENATE($A12,BQ$1)))),0)</f>
        <v>0</v>
      </c>
      <c r="BR12" s="5">
        <f>IFERROR(IF($A12=BR$1,"", COUNTIF('raw data'!$B:$B,CONCATENATE($A12,BR$1))/SUM(COUNTIF('raw data'!$B:$B,CONCATENATE($A12,BR$1)),COUNTIF('raw data'!$C:$C,CONCATENATE($A12,BR$1)))),0)</f>
        <v>0</v>
      </c>
      <c r="BS12" s="5">
        <f>IFERROR(IF($A12=BS$1,"", COUNTIF('raw data'!$B:$B,CONCATENATE($A12,BS$1))/SUM(COUNTIF('raw data'!$B:$B,CONCATENATE($A12,BS$1)),COUNTIF('raw data'!$C:$C,CONCATENATE($A12,BS$1)))),0)</f>
        <v>0</v>
      </c>
      <c r="BT12" s="5">
        <f>IFERROR(IF($A12=BT$1,"", COUNTIF('raw data'!$B:$B,CONCATENATE($A12,BT$1))/SUM(COUNTIF('raw data'!$B:$B,CONCATENATE($A12,BT$1)),COUNTIF('raw data'!$C:$C,CONCATENATE($A12,BT$1)))),0)</f>
        <v>0</v>
      </c>
      <c r="BU12" s="5">
        <f>IFERROR(IF($A12=BU$1,"", COUNTIF('raw data'!$B:$B,CONCATENATE($A12,BU$1))/SUM(COUNTIF('raw data'!$B:$B,CONCATENATE($A12,BU$1)),COUNTIF('raw data'!$C:$C,CONCATENATE($A12,BU$1)))),0)</f>
        <v>0</v>
      </c>
      <c r="BV12" s="5">
        <f>IFERROR(IF($A12=BV$1,"", COUNTIF('raw data'!$B:$B,CONCATENATE($A12,BV$1))/SUM(COUNTIF('raw data'!$B:$B,CONCATENATE($A12,BV$1)),COUNTIF('raw data'!$C:$C,CONCATENATE($A12,BV$1)))),0)</f>
        <v>0</v>
      </c>
      <c r="BW12" s="5">
        <f>IFERROR(IF($A12=BW$1,"", COUNTIF('raw data'!$B:$B,CONCATENATE($A12,BW$1))/SUM(COUNTIF('raw data'!$B:$B,CONCATENATE($A12,BW$1)),COUNTIF('raw data'!$C:$C,CONCATENATE($A12,BW$1)))),0)</f>
        <v>0</v>
      </c>
      <c r="BX12" s="5">
        <f>IFERROR(IF($A12=BX$1,"", COUNTIF('raw data'!$B:$B,CONCATENATE($A12,BX$1))/SUM(COUNTIF('raw data'!$B:$B,CONCATENATE($A12,BX$1)),COUNTIF('raw data'!$C:$C,CONCATENATE($A12,BX$1)))),0)</f>
        <v>0</v>
      </c>
      <c r="BY12" s="5">
        <f>IFERROR(IF($A12=BY$1,"", COUNTIF('raw data'!$B:$B,CONCATENATE($A12,BY$1))/SUM(COUNTIF('raw data'!$B:$B,CONCATENATE($A12,BY$1)),COUNTIF('raw data'!$C:$C,CONCATENATE($A12,BY$1)))),0)</f>
        <v>0</v>
      </c>
      <c r="BZ12" s="5">
        <f>IFERROR(IF($A12=BZ$1,"", COUNTIF('raw data'!$B:$B,CONCATENATE($A12,BZ$1))/SUM(COUNTIF('raw data'!$B:$B,CONCATENATE($A12,BZ$1)),COUNTIF('raw data'!$C:$C,CONCATENATE($A12,BZ$1)))),0)</f>
        <v>0</v>
      </c>
      <c r="CA12" s="5">
        <f>IFERROR(IF($A12=CA$1,"", COUNTIF('raw data'!$B:$B,CONCATENATE($A12,CA$1))/SUM(COUNTIF('raw data'!$B:$B,CONCATENATE($A12,CA$1)),COUNTIF('raw data'!$C:$C,CONCATENATE($A12,CA$1)))),0)</f>
        <v>0</v>
      </c>
    </row>
    <row r="13">
      <c r="A13" s="6" t="str">
        <f>'winlose rates'!A13</f>
        <v>bowser jr</v>
      </c>
      <c r="B13" s="5">
        <f>IFERROR(IF($A13=B$1,"", COUNTIF('raw data'!$B:$B,CONCATENATE($A13,B$1))/SUM(COUNTIF('raw data'!$B:$B,CONCATENATE($A13,B$1)),COUNTIF('raw data'!$C:$C,CONCATENATE($A13,B$1)))),0)</f>
        <v>0</v>
      </c>
      <c r="C13" s="5">
        <f>IFERROR(IF($A13=C$1,"", COUNTIF('raw data'!$B:$B,CONCATENATE($A13,C$1))/SUM(COUNTIF('raw data'!$B:$B,CONCATENATE($A13,C$1)),COUNTIF('raw data'!$C:$C,CONCATENATE($A13,C$1)))),0)</f>
        <v>0</v>
      </c>
      <c r="D13" s="5">
        <f>IFERROR(IF($A13=D$1,"", COUNTIF('raw data'!$B:$B,CONCATENATE($A13,D$1))/SUM(COUNTIF('raw data'!$B:$B,CONCATENATE($A13,D$1)),COUNTIF('raw data'!$C:$C,CONCATENATE($A13,D$1)))),0)</f>
        <v>0</v>
      </c>
      <c r="E13" s="5">
        <f>IFERROR(IF($A13=E$1,"", COUNTIF('raw data'!$B:$B,CONCATENATE($A13,E$1))/SUM(COUNTIF('raw data'!$B:$B,CONCATENATE($A13,E$1)),COUNTIF('raw data'!$C:$C,CONCATENATE($A13,E$1)))),0)</f>
        <v>0</v>
      </c>
      <c r="F13" s="5">
        <f>IFERROR(IF($A13=F$1,"", COUNTIF('raw data'!$B:$B,CONCATENATE($A13,F$1))/SUM(COUNTIF('raw data'!$B:$B,CONCATENATE($A13,F$1)),COUNTIF('raw data'!$C:$C,CONCATENATE($A13,F$1)))),0)</f>
        <v>0</v>
      </c>
      <c r="G13" s="5">
        <f>IFERROR(IF($A13=G$1,"", COUNTIF('raw data'!$B:$B,CONCATENATE($A13,G$1))/SUM(COUNTIF('raw data'!$B:$B,CONCATENATE($A13,G$1)),COUNTIF('raw data'!$C:$C,CONCATENATE($A13,G$1)))),0)</f>
        <v>0</v>
      </c>
      <c r="H13" s="5">
        <f>IFERROR(IF($A13=H$1,"", COUNTIF('raw data'!$B:$B,CONCATENATE($A13,H$1))/SUM(COUNTIF('raw data'!$B:$B,CONCATENATE($A13,H$1)),COUNTIF('raw data'!$C:$C,CONCATENATE($A13,H$1)))),0)</f>
        <v>0</v>
      </c>
      <c r="I13" s="5">
        <f>IFERROR(IF($A13=I$1,"", COUNTIF('raw data'!$B:$B,CONCATENATE($A13,I$1))/SUM(COUNTIF('raw data'!$B:$B,CONCATENATE($A13,I$1)),COUNTIF('raw data'!$C:$C,CONCATENATE($A13,I$1)))),0)</f>
        <v>0</v>
      </c>
      <c r="J13" s="5">
        <f>IFERROR(IF($A13=J$1,"", COUNTIF('raw data'!$B:$B,CONCATENATE($A13,J$1))/SUM(COUNTIF('raw data'!$B:$B,CONCATENATE($A13,J$1)),COUNTIF('raw data'!$C:$C,CONCATENATE($A13,J$1)))),0)</f>
        <v>0</v>
      </c>
      <c r="K13" s="5">
        <f>IFERROR(IF($A13=K$1,"", COUNTIF('raw data'!$B:$B,CONCATENATE($A13,K$1))/SUM(COUNTIF('raw data'!$B:$B,CONCATENATE($A13,K$1)),COUNTIF('raw data'!$C:$C,CONCATENATE($A13,K$1)))),0)</f>
        <v>0</v>
      </c>
      <c r="L13" s="5">
        <f>IFERROR(IF($A13=L$1,"", COUNTIF('raw data'!$B:$B,CONCATENATE($A13,L$1))/SUM(COUNTIF('raw data'!$B:$B,CONCATENATE($A13,L$1)),COUNTIF('raw data'!$C:$C,CONCATENATE($A13,L$1)))),0)</f>
        <v>0</v>
      </c>
      <c r="M13" s="5" t="str">
        <f>IFERROR(IF($A13=M$1,"", COUNTIF('raw data'!$B:$B,CONCATENATE($A13,M$1))/SUM(COUNTIF('raw data'!$B:$B,CONCATENATE($A13,M$1)),COUNTIF('raw data'!$C:$C,CONCATENATE($A13,M$1)))),0)</f>
        <v/>
      </c>
      <c r="N13" s="5">
        <f>IFERROR(IF($A13=N$1,"", COUNTIF('raw data'!$B:$B,CONCATENATE($A13,N$1))/SUM(COUNTIF('raw data'!$B:$B,CONCATENATE($A13,N$1)),COUNTIF('raw data'!$C:$C,CONCATENATE($A13,N$1)))),0)</f>
        <v>0</v>
      </c>
      <c r="O13" s="5">
        <f>IFERROR(IF($A13=O$1,"", COUNTIF('raw data'!$B:$B,CONCATENATE($A13,O$1))/SUM(COUNTIF('raw data'!$B:$B,CONCATENATE($A13,O$1)),COUNTIF('raw data'!$C:$C,CONCATENATE($A13,O$1)))),0)</f>
        <v>0</v>
      </c>
      <c r="P13" s="5">
        <f>IFERROR(IF($A13=P$1,"", COUNTIF('raw data'!$B:$B,CONCATENATE($A13,P$1))/SUM(COUNTIF('raw data'!$B:$B,CONCATENATE($A13,P$1)),COUNTIF('raw data'!$C:$C,CONCATENATE($A13,P$1)))),0)</f>
        <v>0</v>
      </c>
      <c r="Q13" s="5">
        <f>IFERROR(IF($A13=Q$1,"", COUNTIF('raw data'!$B:$B,CONCATENATE($A13,Q$1))/SUM(COUNTIF('raw data'!$B:$B,CONCATENATE($A13,Q$1)),COUNTIF('raw data'!$C:$C,CONCATENATE($A13,Q$1)))),0)</f>
        <v>0</v>
      </c>
      <c r="R13" s="5">
        <f>IFERROR(IF($A13=R$1,"", COUNTIF('raw data'!$B:$B,CONCATENATE($A13,R$1))/SUM(COUNTIF('raw data'!$B:$B,CONCATENATE($A13,R$1)),COUNTIF('raw data'!$C:$C,CONCATENATE($A13,R$1)))),0)</f>
        <v>0</v>
      </c>
      <c r="S13" s="5">
        <f>IFERROR(IF($A13=S$1,"", COUNTIF('raw data'!$B:$B,CONCATENATE($A13,S$1))/SUM(COUNTIF('raw data'!$B:$B,CONCATENATE($A13,S$1)),COUNTIF('raw data'!$C:$C,CONCATENATE($A13,S$1)))),0)</f>
        <v>0</v>
      </c>
      <c r="T13" s="5">
        <f>IFERROR(IF($A13=T$1,"", COUNTIF('raw data'!$B:$B,CONCATENATE($A13,T$1))/SUM(COUNTIF('raw data'!$B:$B,CONCATENATE($A13,T$1)),COUNTIF('raw data'!$C:$C,CONCATENATE($A13,T$1)))),0)</f>
        <v>0</v>
      </c>
      <c r="U13" s="5">
        <f>IFERROR(IF($A13=U$1,"", COUNTIF('raw data'!$B:$B,CONCATENATE($A13,U$1))/SUM(COUNTIF('raw data'!$B:$B,CONCATENATE($A13,U$1)),COUNTIF('raw data'!$C:$C,CONCATENATE($A13,U$1)))),0)</f>
        <v>0</v>
      </c>
      <c r="V13" s="5">
        <f>IFERROR(IF($A13=V$1,"", COUNTIF('raw data'!$B:$B,CONCATENATE($A13,V$1))/SUM(COUNTIF('raw data'!$B:$B,CONCATENATE($A13,V$1)),COUNTIF('raw data'!$C:$C,CONCATENATE($A13,V$1)))),0)</f>
        <v>0</v>
      </c>
      <c r="W13" s="5">
        <f>IFERROR(IF($A13=W$1,"", COUNTIF('raw data'!$B:$B,CONCATENATE($A13,W$1))/SUM(COUNTIF('raw data'!$B:$B,CONCATENATE($A13,W$1)),COUNTIF('raw data'!$C:$C,CONCATENATE($A13,W$1)))),0)</f>
        <v>0</v>
      </c>
      <c r="X13" s="5">
        <f>IFERROR(IF($A13=X$1,"", COUNTIF('raw data'!$B:$B,CONCATENATE($A13,X$1))/SUM(COUNTIF('raw data'!$B:$B,CONCATENATE($A13,X$1)),COUNTIF('raw data'!$C:$C,CONCATENATE($A13,X$1)))),0)</f>
        <v>0</v>
      </c>
      <c r="Y13" s="5">
        <f>IFERROR(IF($A13=Y$1,"", COUNTIF('raw data'!$B:$B,CONCATENATE($A13,Y$1))/SUM(COUNTIF('raw data'!$B:$B,CONCATENATE($A13,Y$1)),COUNTIF('raw data'!$C:$C,CONCATENATE($A13,Y$1)))),0)</f>
        <v>0</v>
      </c>
      <c r="Z13" s="5">
        <f>IFERROR(IF($A13=Z$1,"", COUNTIF('raw data'!$B:$B,CONCATENATE($A13,Z$1))/SUM(COUNTIF('raw data'!$B:$B,CONCATENATE($A13,Z$1)),COUNTIF('raw data'!$C:$C,CONCATENATE($A13,Z$1)))),0)</f>
        <v>0</v>
      </c>
      <c r="AA13" s="5">
        <f>IFERROR(IF($A13=AA$1,"", COUNTIF('raw data'!$B:$B,CONCATENATE($A13,AA$1))/SUM(COUNTIF('raw data'!$B:$B,CONCATENATE($A13,AA$1)),COUNTIF('raw data'!$C:$C,CONCATENATE($A13,AA$1)))),0)</f>
        <v>0</v>
      </c>
      <c r="AB13" s="5">
        <f>IFERROR(IF($A13=AB$1,"", COUNTIF('raw data'!$B:$B,CONCATENATE($A13,AB$1))/SUM(COUNTIF('raw data'!$B:$B,CONCATENATE($A13,AB$1)),COUNTIF('raw data'!$C:$C,CONCATENATE($A13,AB$1)))),0)</f>
        <v>0</v>
      </c>
      <c r="AC13" s="5">
        <f>IFERROR(IF($A13=AC$1,"", COUNTIF('raw data'!$B:$B,CONCATENATE($A13,AC$1))/SUM(COUNTIF('raw data'!$B:$B,CONCATENATE($A13,AC$1)),COUNTIF('raw data'!$C:$C,CONCATENATE($A13,AC$1)))),0)</f>
        <v>0</v>
      </c>
      <c r="AD13" s="5">
        <f>IFERROR(IF($A13=AD$1,"", COUNTIF('raw data'!$B:$B,CONCATENATE($A13,AD$1))/SUM(COUNTIF('raw data'!$B:$B,CONCATENATE($A13,AD$1)),COUNTIF('raw data'!$C:$C,CONCATENATE($A13,AD$1)))),0)</f>
        <v>0</v>
      </c>
      <c r="AE13" s="5">
        <f>IFERROR(IF($A13=AE$1,"", COUNTIF('raw data'!$B:$B,CONCATENATE($A13,AE$1))/SUM(COUNTIF('raw data'!$B:$B,CONCATENATE($A13,AE$1)),COUNTIF('raw data'!$C:$C,CONCATENATE($A13,AE$1)))),0)</f>
        <v>0</v>
      </c>
      <c r="AF13" s="5">
        <f>IFERROR(IF($A13=AF$1,"", COUNTIF('raw data'!$B:$B,CONCATENATE($A13,AF$1))/SUM(COUNTIF('raw data'!$B:$B,CONCATENATE($A13,AF$1)),COUNTIF('raw data'!$C:$C,CONCATENATE($A13,AF$1)))),0)</f>
        <v>0</v>
      </c>
      <c r="AG13" s="5">
        <f>IFERROR(IF($A13=AG$1,"", COUNTIF('raw data'!$B:$B,CONCATENATE($A13,AG$1))/SUM(COUNTIF('raw data'!$B:$B,CONCATENATE($A13,AG$1)),COUNTIF('raw data'!$C:$C,CONCATENATE($A13,AG$1)))),0)</f>
        <v>0</v>
      </c>
      <c r="AH13" s="5">
        <f>IFERROR(IF($A13=AH$1,"", COUNTIF('raw data'!$B:$B,CONCATENATE($A13,AH$1))/SUM(COUNTIF('raw data'!$B:$B,CONCATENATE($A13,AH$1)),COUNTIF('raw data'!$C:$C,CONCATENATE($A13,AH$1)))),0)</f>
        <v>0</v>
      </c>
      <c r="AI13" s="5">
        <f>IFERROR(IF($A13=AI$1,"", COUNTIF('raw data'!$B:$B,CONCATENATE($A13,AI$1))/SUM(COUNTIF('raw data'!$B:$B,CONCATENATE($A13,AI$1)),COUNTIF('raw data'!$C:$C,CONCATENATE($A13,AI$1)))),0)</f>
        <v>0</v>
      </c>
      <c r="AJ13" s="5">
        <f>IFERROR(IF($A13=AJ$1,"", COUNTIF('raw data'!$B:$B,CONCATENATE($A13,AJ$1))/SUM(COUNTIF('raw data'!$B:$B,CONCATENATE($A13,AJ$1)),COUNTIF('raw data'!$C:$C,CONCATENATE($A13,AJ$1)))),0)</f>
        <v>0</v>
      </c>
      <c r="AK13" s="5">
        <f>IFERROR(IF($A13=AK$1,"", COUNTIF('raw data'!$B:$B,CONCATENATE($A13,AK$1))/SUM(COUNTIF('raw data'!$B:$B,CONCATENATE($A13,AK$1)),COUNTIF('raw data'!$C:$C,CONCATENATE($A13,AK$1)))),0)</f>
        <v>0</v>
      </c>
      <c r="AL13" s="5">
        <f>IFERROR(IF($A13=AL$1,"", COUNTIF('raw data'!$B:$B,CONCATENATE($A13,AL$1))/SUM(COUNTIF('raw data'!$B:$B,CONCATENATE($A13,AL$1)),COUNTIF('raw data'!$C:$C,CONCATENATE($A13,AL$1)))),0)</f>
        <v>0</v>
      </c>
      <c r="AM13" s="5">
        <f>IFERROR(IF($A13=AM$1,"", COUNTIF('raw data'!$B:$B,CONCATENATE($A13,AM$1))/SUM(COUNTIF('raw data'!$B:$B,CONCATENATE($A13,AM$1)),COUNTIF('raw data'!$C:$C,CONCATENATE($A13,AM$1)))),0)</f>
        <v>0</v>
      </c>
      <c r="AN13" s="5">
        <f>IFERROR(IF($A13=AN$1,"", COUNTIF('raw data'!$B:$B,CONCATENATE($A13,AN$1))/SUM(COUNTIF('raw data'!$B:$B,CONCATENATE($A13,AN$1)),COUNTIF('raw data'!$C:$C,CONCATENATE($A13,AN$1)))),0)</f>
        <v>0</v>
      </c>
      <c r="AO13" s="5">
        <f>IFERROR(IF($A13=AO$1,"", COUNTIF('raw data'!$B:$B,CONCATENATE($A13,AO$1))/SUM(COUNTIF('raw data'!$B:$B,CONCATENATE($A13,AO$1)),COUNTIF('raw data'!$C:$C,CONCATENATE($A13,AO$1)))),0)</f>
        <v>0</v>
      </c>
      <c r="AP13" s="5">
        <f>IFERROR(IF($A13=AP$1,"", COUNTIF('raw data'!$B:$B,CONCATENATE($A13,AP$1))/SUM(COUNTIF('raw data'!$B:$B,CONCATENATE($A13,AP$1)),COUNTIF('raw data'!$C:$C,CONCATENATE($A13,AP$1)))),0)</f>
        <v>0</v>
      </c>
      <c r="AQ13" s="5">
        <f>IFERROR(IF($A13=AQ$1,"", COUNTIF('raw data'!$B:$B,CONCATENATE($A13,AQ$1))/SUM(COUNTIF('raw data'!$B:$B,CONCATENATE($A13,AQ$1)),COUNTIF('raw data'!$C:$C,CONCATENATE($A13,AQ$1)))),0)</f>
        <v>0</v>
      </c>
      <c r="AR13" s="5">
        <f>IFERROR(IF($A13=AR$1,"", COUNTIF('raw data'!$B:$B,CONCATENATE($A13,AR$1))/SUM(COUNTIF('raw data'!$B:$B,CONCATENATE($A13,AR$1)),COUNTIF('raw data'!$C:$C,CONCATENATE($A13,AR$1)))),0)</f>
        <v>0</v>
      </c>
      <c r="AS13" s="5">
        <f>IFERROR(IF($A13=AS$1,"", COUNTIF('raw data'!$B:$B,CONCATENATE($A13,AS$1))/SUM(COUNTIF('raw data'!$B:$B,CONCATENATE($A13,AS$1)),COUNTIF('raw data'!$C:$C,CONCATENATE($A13,AS$1)))),0)</f>
        <v>0</v>
      </c>
      <c r="AT13" s="5">
        <f>IFERROR(IF($A13=AT$1,"", COUNTIF('raw data'!$B:$B,CONCATENATE($A13,AT$1))/SUM(COUNTIF('raw data'!$B:$B,CONCATENATE($A13,AT$1)),COUNTIF('raw data'!$C:$C,CONCATENATE($A13,AT$1)))),0)</f>
        <v>0</v>
      </c>
      <c r="AU13" s="5">
        <f>IFERROR(IF($A13=AU$1,"", COUNTIF('raw data'!$B:$B,CONCATENATE($A13,AU$1))/SUM(COUNTIF('raw data'!$B:$B,CONCATENATE($A13,AU$1)),COUNTIF('raw data'!$C:$C,CONCATENATE($A13,AU$1)))),0)</f>
        <v>0</v>
      </c>
      <c r="AV13" s="5">
        <f>IFERROR(IF($A13=AV$1,"", COUNTIF('raw data'!$B:$B,CONCATENATE($A13,AV$1))/SUM(COUNTIF('raw data'!$B:$B,CONCATENATE($A13,AV$1)),COUNTIF('raw data'!$C:$C,CONCATENATE($A13,AV$1)))),0)</f>
        <v>0</v>
      </c>
      <c r="AW13" s="5">
        <f>IFERROR(IF($A13=AW$1,"", COUNTIF('raw data'!$B:$B,CONCATENATE($A13,AW$1))/SUM(COUNTIF('raw data'!$B:$B,CONCATENATE($A13,AW$1)),COUNTIF('raw data'!$C:$C,CONCATENATE($A13,AW$1)))),0)</f>
        <v>0</v>
      </c>
      <c r="AX13" s="5">
        <f>IFERROR(IF($A13=AX$1,"", COUNTIF('raw data'!$B:$B,CONCATENATE($A13,AX$1))/SUM(COUNTIF('raw data'!$B:$B,CONCATENATE($A13,AX$1)),COUNTIF('raw data'!$C:$C,CONCATENATE($A13,AX$1)))),0)</f>
        <v>0</v>
      </c>
      <c r="AY13" s="5">
        <f>IFERROR(IF($A13=AY$1,"", COUNTIF('raw data'!$B:$B,CONCATENATE($A13,AY$1))/SUM(COUNTIF('raw data'!$B:$B,CONCATENATE($A13,AY$1)),COUNTIF('raw data'!$C:$C,CONCATENATE($A13,AY$1)))),0)</f>
        <v>0</v>
      </c>
      <c r="AZ13" s="5">
        <f>IFERROR(IF($A13=AZ$1,"", COUNTIF('raw data'!$B:$B,CONCATENATE($A13,AZ$1))/SUM(COUNTIF('raw data'!$B:$B,CONCATENATE($A13,AZ$1)),COUNTIF('raw data'!$C:$C,CONCATENATE($A13,AZ$1)))),0)</f>
        <v>0</v>
      </c>
      <c r="BA13" s="5">
        <f>IFERROR(IF($A13=BA$1,"", COUNTIF('raw data'!$B:$B,CONCATENATE($A13,BA$1))/SUM(COUNTIF('raw data'!$B:$B,CONCATENATE($A13,BA$1)),COUNTIF('raw data'!$C:$C,CONCATENATE($A13,BA$1)))),0)</f>
        <v>0</v>
      </c>
      <c r="BB13" s="5">
        <f>IFERROR(IF($A13=BB$1,"", COUNTIF('raw data'!$B:$B,CONCATENATE($A13,BB$1))/SUM(COUNTIF('raw data'!$B:$B,CONCATENATE($A13,BB$1)),COUNTIF('raw data'!$C:$C,CONCATENATE($A13,BB$1)))),0)</f>
        <v>0</v>
      </c>
      <c r="BC13" s="5">
        <f>IFERROR(IF($A13=BC$1,"", COUNTIF('raw data'!$B:$B,CONCATENATE($A13,BC$1))/SUM(COUNTIF('raw data'!$B:$B,CONCATENATE($A13,BC$1)),COUNTIF('raw data'!$C:$C,CONCATENATE($A13,BC$1)))),0)</f>
        <v>0</v>
      </c>
      <c r="BD13" s="5">
        <f>IFERROR(IF($A13=BD$1,"", COUNTIF('raw data'!$B:$B,CONCATENATE($A13,BD$1))/SUM(COUNTIF('raw data'!$B:$B,CONCATENATE($A13,BD$1)),COUNTIF('raw data'!$C:$C,CONCATENATE($A13,BD$1)))),0)</f>
        <v>0</v>
      </c>
      <c r="BE13" s="5">
        <f>IFERROR(IF($A13=BE$1,"", COUNTIF('raw data'!$B:$B,CONCATENATE($A13,BE$1))/SUM(COUNTIF('raw data'!$B:$B,CONCATENATE($A13,BE$1)),COUNTIF('raw data'!$C:$C,CONCATENATE($A13,BE$1)))),0)</f>
        <v>0</v>
      </c>
      <c r="BF13" s="5">
        <f>IFERROR(IF($A13=BF$1,"", COUNTIF('raw data'!$B:$B,CONCATENATE($A13,BF$1))/SUM(COUNTIF('raw data'!$B:$B,CONCATENATE($A13,BF$1)),COUNTIF('raw data'!$C:$C,CONCATENATE($A13,BF$1)))),0)</f>
        <v>0</v>
      </c>
      <c r="BG13" s="5">
        <f>IFERROR(IF($A13=BG$1,"", COUNTIF('raw data'!$B:$B,CONCATENATE($A13,BG$1))/SUM(COUNTIF('raw data'!$B:$B,CONCATENATE($A13,BG$1)),COUNTIF('raw data'!$C:$C,CONCATENATE($A13,BG$1)))),0)</f>
        <v>0</v>
      </c>
      <c r="BH13" s="5">
        <f>IFERROR(IF($A13=BH$1,"", COUNTIF('raw data'!$B:$B,CONCATENATE($A13,BH$1))/SUM(COUNTIF('raw data'!$B:$B,CONCATENATE($A13,BH$1)),COUNTIF('raw data'!$C:$C,CONCATENATE($A13,BH$1)))),0)</f>
        <v>0</v>
      </c>
      <c r="BI13" s="5">
        <f>IFERROR(IF($A13=BI$1,"", COUNTIF('raw data'!$B:$B,CONCATENATE($A13,BI$1))/SUM(COUNTIF('raw data'!$B:$B,CONCATENATE($A13,BI$1)),COUNTIF('raw data'!$C:$C,CONCATENATE($A13,BI$1)))),0)</f>
        <v>0</v>
      </c>
      <c r="BJ13" s="5">
        <f>IFERROR(IF($A13=BJ$1,"", COUNTIF('raw data'!$B:$B,CONCATENATE($A13,BJ$1))/SUM(COUNTIF('raw data'!$B:$B,CONCATENATE($A13,BJ$1)),COUNTIF('raw data'!$C:$C,CONCATENATE($A13,BJ$1)))),0)</f>
        <v>0</v>
      </c>
      <c r="BK13" s="5">
        <f>IFERROR(IF($A13=BK$1,"", COUNTIF('raw data'!$B:$B,CONCATENATE($A13,BK$1))/SUM(COUNTIF('raw data'!$B:$B,CONCATENATE($A13,BK$1)),COUNTIF('raw data'!$C:$C,CONCATENATE($A13,BK$1)))),0)</f>
        <v>0</v>
      </c>
      <c r="BL13" s="5">
        <f>IFERROR(IF($A13=BL$1,"", COUNTIF('raw data'!$B:$B,CONCATENATE($A13,BL$1))/SUM(COUNTIF('raw data'!$B:$B,CONCATENATE($A13,BL$1)),COUNTIF('raw data'!$C:$C,CONCATENATE($A13,BL$1)))),0)</f>
        <v>0</v>
      </c>
      <c r="BM13" s="5">
        <f>IFERROR(IF($A13=BM$1,"", COUNTIF('raw data'!$B:$B,CONCATENATE($A13,BM$1))/SUM(COUNTIF('raw data'!$B:$B,CONCATENATE($A13,BM$1)),COUNTIF('raw data'!$C:$C,CONCATENATE($A13,BM$1)))),0)</f>
        <v>0</v>
      </c>
      <c r="BN13" s="5">
        <f>IFERROR(IF($A13=BN$1,"", COUNTIF('raw data'!$B:$B,CONCATENATE($A13,BN$1))/SUM(COUNTIF('raw data'!$B:$B,CONCATENATE($A13,BN$1)),COUNTIF('raw data'!$C:$C,CONCATENATE($A13,BN$1)))),0)</f>
        <v>0</v>
      </c>
      <c r="BO13" s="5">
        <f>IFERROR(IF($A13=BO$1,"", COUNTIF('raw data'!$B:$B,CONCATENATE($A13,BO$1))/SUM(COUNTIF('raw data'!$B:$B,CONCATENATE($A13,BO$1)),COUNTIF('raw data'!$C:$C,CONCATENATE($A13,BO$1)))),0)</f>
        <v>0</v>
      </c>
      <c r="BP13" s="5">
        <f>IFERROR(IF($A13=BP$1,"", COUNTIF('raw data'!$B:$B,CONCATENATE($A13,BP$1))/SUM(COUNTIF('raw data'!$B:$B,CONCATENATE($A13,BP$1)),COUNTIF('raw data'!$C:$C,CONCATENATE($A13,BP$1)))),0)</f>
        <v>0</v>
      </c>
      <c r="BQ13" s="5">
        <f>IFERROR(IF($A13=BQ$1,"", COUNTIF('raw data'!$B:$B,CONCATENATE($A13,BQ$1))/SUM(COUNTIF('raw data'!$B:$B,CONCATENATE($A13,BQ$1)),COUNTIF('raw data'!$C:$C,CONCATENATE($A13,BQ$1)))),0)</f>
        <v>0</v>
      </c>
      <c r="BR13" s="5">
        <f>IFERROR(IF($A13=BR$1,"", COUNTIF('raw data'!$B:$B,CONCATENATE($A13,BR$1))/SUM(COUNTIF('raw data'!$B:$B,CONCATENATE($A13,BR$1)),COUNTIF('raw data'!$C:$C,CONCATENATE($A13,BR$1)))),0)</f>
        <v>0</v>
      </c>
      <c r="BS13" s="5">
        <f>IFERROR(IF($A13=BS$1,"", COUNTIF('raw data'!$B:$B,CONCATENATE($A13,BS$1))/SUM(COUNTIF('raw data'!$B:$B,CONCATENATE($A13,BS$1)),COUNTIF('raw data'!$C:$C,CONCATENATE($A13,BS$1)))),0)</f>
        <v>0</v>
      </c>
      <c r="BT13" s="5">
        <f>IFERROR(IF($A13=BT$1,"", COUNTIF('raw data'!$B:$B,CONCATENATE($A13,BT$1))/SUM(COUNTIF('raw data'!$B:$B,CONCATENATE($A13,BT$1)),COUNTIF('raw data'!$C:$C,CONCATENATE($A13,BT$1)))),0)</f>
        <v>0</v>
      </c>
      <c r="BU13" s="5">
        <f>IFERROR(IF($A13=BU$1,"", COUNTIF('raw data'!$B:$B,CONCATENATE($A13,BU$1))/SUM(COUNTIF('raw data'!$B:$B,CONCATENATE($A13,BU$1)),COUNTIF('raw data'!$C:$C,CONCATENATE($A13,BU$1)))),0)</f>
        <v>0</v>
      </c>
      <c r="BV13" s="5">
        <f>IFERROR(IF($A13=BV$1,"", COUNTIF('raw data'!$B:$B,CONCATENATE($A13,BV$1))/SUM(COUNTIF('raw data'!$B:$B,CONCATENATE($A13,BV$1)),COUNTIF('raw data'!$C:$C,CONCATENATE($A13,BV$1)))),0)</f>
        <v>0</v>
      </c>
      <c r="BW13" s="5">
        <f>IFERROR(IF($A13=BW$1,"", COUNTIF('raw data'!$B:$B,CONCATENATE($A13,BW$1))/SUM(COUNTIF('raw data'!$B:$B,CONCATENATE($A13,BW$1)),COUNTIF('raw data'!$C:$C,CONCATENATE($A13,BW$1)))),0)</f>
        <v>0</v>
      </c>
      <c r="BX13" s="5">
        <f>IFERROR(IF($A13=BX$1,"", COUNTIF('raw data'!$B:$B,CONCATENATE($A13,BX$1))/SUM(COUNTIF('raw data'!$B:$B,CONCATENATE($A13,BX$1)),COUNTIF('raw data'!$C:$C,CONCATENATE($A13,BX$1)))),0)</f>
        <v>0</v>
      </c>
      <c r="BY13" s="5">
        <f>IFERROR(IF($A13=BY$1,"", COUNTIF('raw data'!$B:$B,CONCATENATE($A13,BY$1))/SUM(COUNTIF('raw data'!$B:$B,CONCATENATE($A13,BY$1)),COUNTIF('raw data'!$C:$C,CONCATENATE($A13,BY$1)))),0)</f>
        <v>0</v>
      </c>
      <c r="BZ13" s="5">
        <f>IFERROR(IF($A13=BZ$1,"", COUNTIF('raw data'!$B:$B,CONCATENATE($A13,BZ$1))/SUM(COUNTIF('raw data'!$B:$B,CONCATENATE($A13,BZ$1)),COUNTIF('raw data'!$C:$C,CONCATENATE($A13,BZ$1)))),0)</f>
        <v>0</v>
      </c>
      <c r="CA13" s="5">
        <f>IFERROR(IF($A13=CA$1,"", COUNTIF('raw data'!$B:$B,CONCATENATE($A13,CA$1))/SUM(COUNTIF('raw data'!$B:$B,CONCATENATE($A13,CA$1)),COUNTIF('raw data'!$C:$C,CONCATENATE($A13,CA$1)))),0)</f>
        <v>0</v>
      </c>
    </row>
    <row r="14">
      <c r="A14" s="6" t="str">
        <f>'winlose rates'!A14</f>
        <v>bridge</v>
      </c>
      <c r="B14" s="5">
        <f>IFERROR(IF($A14=B$1,"", COUNTIF('raw data'!$B:$B,CONCATENATE($A14,B$1))/SUM(COUNTIF('raw data'!$B:$B,CONCATENATE($A14,B$1)),COUNTIF('raw data'!$C:$C,CONCATENATE($A14,B$1)))),0)</f>
        <v>0</v>
      </c>
      <c r="C14" s="5">
        <f>IFERROR(IF($A14=C$1,"", COUNTIF('raw data'!$B:$B,CONCATENATE($A14,C$1))/SUM(COUNTIF('raw data'!$B:$B,CONCATENATE($A14,C$1)),COUNTIF('raw data'!$C:$C,CONCATENATE($A14,C$1)))),0)</f>
        <v>0</v>
      </c>
      <c r="D14" s="5">
        <f>IFERROR(IF($A14=D$1,"", COUNTIF('raw data'!$B:$B,CONCATENATE($A14,D$1))/SUM(COUNTIF('raw data'!$B:$B,CONCATENATE($A14,D$1)),COUNTIF('raw data'!$C:$C,CONCATENATE($A14,D$1)))),0)</f>
        <v>0</v>
      </c>
      <c r="E14" s="5">
        <f>IFERROR(IF($A14=E$1,"", COUNTIF('raw data'!$B:$B,CONCATENATE($A14,E$1))/SUM(COUNTIF('raw data'!$B:$B,CONCATENATE($A14,E$1)),COUNTIF('raw data'!$C:$C,CONCATENATE($A14,E$1)))),0)</f>
        <v>0</v>
      </c>
      <c r="F14" s="5">
        <f>IFERROR(IF($A14=F$1,"", COUNTIF('raw data'!$B:$B,CONCATENATE($A14,F$1))/SUM(COUNTIF('raw data'!$B:$B,CONCATENATE($A14,F$1)),COUNTIF('raw data'!$C:$C,CONCATENATE($A14,F$1)))),0)</f>
        <v>0</v>
      </c>
      <c r="G14" s="5">
        <f>IFERROR(IF($A14=G$1,"", COUNTIF('raw data'!$B:$B,CONCATENATE($A14,G$1))/SUM(COUNTIF('raw data'!$B:$B,CONCATENATE($A14,G$1)),COUNTIF('raw data'!$C:$C,CONCATENATE($A14,G$1)))),0)</f>
        <v>0</v>
      </c>
      <c r="H14" s="5">
        <f>IFERROR(IF($A14=H$1,"", COUNTIF('raw data'!$B:$B,CONCATENATE($A14,H$1))/SUM(COUNTIF('raw data'!$B:$B,CONCATENATE($A14,H$1)),COUNTIF('raw data'!$C:$C,CONCATENATE($A14,H$1)))),0)</f>
        <v>0</v>
      </c>
      <c r="I14" s="5">
        <f>IFERROR(IF($A14=I$1,"", COUNTIF('raw data'!$B:$B,CONCATENATE($A14,I$1))/SUM(COUNTIF('raw data'!$B:$B,CONCATENATE($A14,I$1)),COUNTIF('raw data'!$C:$C,CONCATENATE($A14,I$1)))),0)</f>
        <v>0</v>
      </c>
      <c r="J14" s="5">
        <f>IFERROR(IF($A14=J$1,"", COUNTIF('raw data'!$B:$B,CONCATENATE($A14,J$1))/SUM(COUNTIF('raw data'!$B:$B,CONCATENATE($A14,J$1)),COUNTIF('raw data'!$C:$C,CONCATENATE($A14,J$1)))),0)</f>
        <v>0</v>
      </c>
      <c r="K14" s="5">
        <f>IFERROR(IF($A14=K$1,"", COUNTIF('raw data'!$B:$B,CONCATENATE($A14,K$1))/SUM(COUNTIF('raw data'!$B:$B,CONCATENATE($A14,K$1)),COUNTIF('raw data'!$C:$C,CONCATENATE($A14,K$1)))),0)</f>
        <v>0</v>
      </c>
      <c r="L14" s="5">
        <f>IFERROR(IF($A14=L$1,"", COUNTIF('raw data'!$B:$B,CONCATENATE($A14,L$1))/SUM(COUNTIF('raw data'!$B:$B,CONCATENATE($A14,L$1)),COUNTIF('raw data'!$C:$C,CONCATENATE($A14,L$1)))),0)</f>
        <v>0</v>
      </c>
      <c r="M14" s="5">
        <f>IFERROR(IF($A14=M$1,"", COUNTIF('raw data'!$B:$B,CONCATENATE($A14,M$1))/SUM(COUNTIF('raw data'!$B:$B,CONCATENATE($A14,M$1)),COUNTIF('raw data'!$C:$C,CONCATENATE($A14,M$1)))),0)</f>
        <v>0</v>
      </c>
      <c r="N14" s="5" t="str">
        <f>IFERROR(IF($A14=N$1,"", COUNTIF('raw data'!$B:$B,CONCATENATE($A14,N$1))/SUM(COUNTIF('raw data'!$B:$B,CONCATENATE($A14,N$1)),COUNTIF('raw data'!$C:$C,CONCATENATE($A14,N$1)))),0)</f>
        <v/>
      </c>
      <c r="O14" s="5">
        <f>IFERROR(IF($A14=O$1,"", COUNTIF('raw data'!$B:$B,CONCATENATE($A14,O$1))/SUM(COUNTIF('raw data'!$B:$B,CONCATENATE($A14,O$1)),COUNTIF('raw data'!$C:$C,CONCATENATE($A14,O$1)))),0)</f>
        <v>0</v>
      </c>
      <c r="P14" s="5">
        <f>IFERROR(IF($A14=P$1,"", COUNTIF('raw data'!$B:$B,CONCATENATE($A14,P$1))/SUM(COUNTIF('raw data'!$B:$B,CONCATENATE($A14,P$1)),COUNTIF('raw data'!$C:$C,CONCATENATE($A14,P$1)))),0)</f>
        <v>0</v>
      </c>
      <c r="Q14" s="5">
        <f>IFERROR(IF($A14=Q$1,"", COUNTIF('raw data'!$B:$B,CONCATENATE($A14,Q$1))/SUM(COUNTIF('raw data'!$B:$B,CONCATENATE($A14,Q$1)),COUNTIF('raw data'!$C:$C,CONCATENATE($A14,Q$1)))),0)</f>
        <v>0</v>
      </c>
      <c r="R14" s="5">
        <f>IFERROR(IF($A14=R$1,"", COUNTIF('raw data'!$B:$B,CONCATENATE($A14,R$1))/SUM(COUNTIF('raw data'!$B:$B,CONCATENATE($A14,R$1)),COUNTIF('raw data'!$C:$C,CONCATENATE($A14,R$1)))),0)</f>
        <v>0</v>
      </c>
      <c r="S14" s="5">
        <f>IFERROR(IF($A14=S$1,"", COUNTIF('raw data'!$B:$B,CONCATENATE($A14,S$1))/SUM(COUNTIF('raw data'!$B:$B,CONCATENATE($A14,S$1)),COUNTIF('raw data'!$C:$C,CONCATENATE($A14,S$1)))),0)</f>
        <v>0</v>
      </c>
      <c r="T14" s="5">
        <f>IFERROR(IF($A14=T$1,"", COUNTIF('raw data'!$B:$B,CONCATENATE($A14,T$1))/SUM(COUNTIF('raw data'!$B:$B,CONCATENATE($A14,T$1)),COUNTIF('raw data'!$C:$C,CONCATENATE($A14,T$1)))),0)</f>
        <v>0</v>
      </c>
      <c r="U14" s="5">
        <f>IFERROR(IF($A14=U$1,"", COUNTIF('raw data'!$B:$B,CONCATENATE($A14,U$1))/SUM(COUNTIF('raw data'!$B:$B,CONCATENATE($A14,U$1)),COUNTIF('raw data'!$C:$C,CONCATENATE($A14,U$1)))),0)</f>
        <v>0</v>
      </c>
      <c r="V14" s="5">
        <f>IFERROR(IF($A14=V$1,"", COUNTIF('raw data'!$B:$B,CONCATENATE($A14,V$1))/SUM(COUNTIF('raw data'!$B:$B,CONCATENATE($A14,V$1)),COUNTIF('raw data'!$C:$C,CONCATENATE($A14,V$1)))),0)</f>
        <v>0</v>
      </c>
      <c r="W14" s="5">
        <f>IFERROR(IF($A14=W$1,"", COUNTIF('raw data'!$B:$B,CONCATENATE($A14,W$1))/SUM(COUNTIF('raw data'!$B:$B,CONCATENATE($A14,W$1)),COUNTIF('raw data'!$C:$C,CONCATENATE($A14,W$1)))),0)</f>
        <v>0</v>
      </c>
      <c r="X14" s="5">
        <f>IFERROR(IF($A14=X$1,"", COUNTIF('raw data'!$B:$B,CONCATENATE($A14,X$1))/SUM(COUNTIF('raw data'!$B:$B,CONCATENATE($A14,X$1)),COUNTIF('raw data'!$C:$C,CONCATENATE($A14,X$1)))),0)</f>
        <v>0</v>
      </c>
      <c r="Y14" s="5">
        <f>IFERROR(IF($A14=Y$1,"", COUNTIF('raw data'!$B:$B,CONCATENATE($A14,Y$1))/SUM(COUNTIF('raw data'!$B:$B,CONCATENATE($A14,Y$1)),COUNTIF('raw data'!$C:$C,CONCATENATE($A14,Y$1)))),0)</f>
        <v>0</v>
      </c>
      <c r="Z14" s="5">
        <f>IFERROR(IF($A14=Z$1,"", COUNTIF('raw data'!$B:$B,CONCATENATE($A14,Z$1))/SUM(COUNTIF('raw data'!$B:$B,CONCATENATE($A14,Z$1)),COUNTIF('raw data'!$C:$C,CONCATENATE($A14,Z$1)))),0)</f>
        <v>0</v>
      </c>
      <c r="AA14" s="5">
        <f>IFERROR(IF($A14=AA$1,"", COUNTIF('raw data'!$B:$B,CONCATENATE($A14,AA$1))/SUM(COUNTIF('raw data'!$B:$B,CONCATENATE($A14,AA$1)),COUNTIF('raw data'!$C:$C,CONCATENATE($A14,AA$1)))),0)</f>
        <v>0</v>
      </c>
      <c r="AB14" s="5">
        <f>IFERROR(IF($A14=AB$1,"", COUNTIF('raw data'!$B:$B,CONCATENATE($A14,AB$1))/SUM(COUNTIF('raw data'!$B:$B,CONCATENATE($A14,AB$1)),COUNTIF('raw data'!$C:$C,CONCATENATE($A14,AB$1)))),0)</f>
        <v>0</v>
      </c>
      <c r="AC14" s="5">
        <f>IFERROR(IF($A14=AC$1,"", COUNTIF('raw data'!$B:$B,CONCATENATE($A14,AC$1))/SUM(COUNTIF('raw data'!$B:$B,CONCATENATE($A14,AC$1)),COUNTIF('raw data'!$C:$C,CONCATENATE($A14,AC$1)))),0)</f>
        <v>0</v>
      </c>
      <c r="AD14" s="5">
        <f>IFERROR(IF($A14=AD$1,"", COUNTIF('raw data'!$B:$B,CONCATENATE($A14,AD$1))/SUM(COUNTIF('raw data'!$B:$B,CONCATENATE($A14,AD$1)),COUNTIF('raw data'!$C:$C,CONCATENATE($A14,AD$1)))),0)</f>
        <v>0</v>
      </c>
      <c r="AE14" s="5">
        <f>IFERROR(IF($A14=AE$1,"", COUNTIF('raw data'!$B:$B,CONCATENATE($A14,AE$1))/SUM(COUNTIF('raw data'!$B:$B,CONCATENATE($A14,AE$1)),COUNTIF('raw data'!$C:$C,CONCATENATE($A14,AE$1)))),0)</f>
        <v>0</v>
      </c>
      <c r="AF14" s="5">
        <f>IFERROR(IF($A14=AF$1,"", COUNTIF('raw data'!$B:$B,CONCATENATE($A14,AF$1))/SUM(COUNTIF('raw data'!$B:$B,CONCATENATE($A14,AF$1)),COUNTIF('raw data'!$C:$C,CONCATENATE($A14,AF$1)))),0)</f>
        <v>0</v>
      </c>
      <c r="AG14" s="5">
        <f>IFERROR(IF($A14=AG$1,"", COUNTIF('raw data'!$B:$B,CONCATENATE($A14,AG$1))/SUM(COUNTIF('raw data'!$B:$B,CONCATENATE($A14,AG$1)),COUNTIF('raw data'!$C:$C,CONCATENATE($A14,AG$1)))),0)</f>
        <v>0</v>
      </c>
      <c r="AH14" s="5">
        <f>IFERROR(IF($A14=AH$1,"", COUNTIF('raw data'!$B:$B,CONCATENATE($A14,AH$1))/SUM(COUNTIF('raw data'!$B:$B,CONCATENATE($A14,AH$1)),COUNTIF('raw data'!$C:$C,CONCATENATE($A14,AH$1)))),0)</f>
        <v>0</v>
      </c>
      <c r="AI14" s="5">
        <f>IFERROR(IF($A14=AI$1,"", COUNTIF('raw data'!$B:$B,CONCATENATE($A14,AI$1))/SUM(COUNTIF('raw data'!$B:$B,CONCATENATE($A14,AI$1)),COUNTIF('raw data'!$C:$C,CONCATENATE($A14,AI$1)))),0)</f>
        <v>0</v>
      </c>
      <c r="AJ14" s="5">
        <f>IFERROR(IF($A14=AJ$1,"", COUNTIF('raw data'!$B:$B,CONCATENATE($A14,AJ$1))/SUM(COUNTIF('raw data'!$B:$B,CONCATENATE($A14,AJ$1)),COUNTIF('raw data'!$C:$C,CONCATENATE($A14,AJ$1)))),0)</f>
        <v>0</v>
      </c>
      <c r="AK14" s="5">
        <f>IFERROR(IF($A14=AK$1,"", COUNTIF('raw data'!$B:$B,CONCATENATE($A14,AK$1))/SUM(COUNTIF('raw data'!$B:$B,CONCATENATE($A14,AK$1)),COUNTIF('raw data'!$C:$C,CONCATENATE($A14,AK$1)))),0)</f>
        <v>0</v>
      </c>
      <c r="AL14" s="5">
        <f>IFERROR(IF($A14=AL$1,"", COUNTIF('raw data'!$B:$B,CONCATENATE($A14,AL$1))/SUM(COUNTIF('raw data'!$B:$B,CONCATENATE($A14,AL$1)),COUNTIF('raw data'!$C:$C,CONCATENATE($A14,AL$1)))),0)</f>
        <v>0</v>
      </c>
      <c r="AM14" s="5">
        <f>IFERROR(IF($A14=AM$1,"", COUNTIF('raw data'!$B:$B,CONCATENATE($A14,AM$1))/SUM(COUNTIF('raw data'!$B:$B,CONCATENATE($A14,AM$1)),COUNTIF('raw data'!$C:$C,CONCATENATE($A14,AM$1)))),0)</f>
        <v>0</v>
      </c>
      <c r="AN14" s="5">
        <f>IFERROR(IF($A14=AN$1,"", COUNTIF('raw data'!$B:$B,CONCATENATE($A14,AN$1))/SUM(COUNTIF('raw data'!$B:$B,CONCATENATE($A14,AN$1)),COUNTIF('raw data'!$C:$C,CONCATENATE($A14,AN$1)))),0)</f>
        <v>0</v>
      </c>
      <c r="AO14" s="5">
        <f>IFERROR(IF($A14=AO$1,"", COUNTIF('raw data'!$B:$B,CONCATENATE($A14,AO$1))/SUM(COUNTIF('raw data'!$B:$B,CONCATENATE($A14,AO$1)),COUNTIF('raw data'!$C:$C,CONCATENATE($A14,AO$1)))),0)</f>
        <v>0</v>
      </c>
      <c r="AP14" s="5">
        <f>IFERROR(IF($A14=AP$1,"", COUNTIF('raw data'!$B:$B,CONCATENATE($A14,AP$1))/SUM(COUNTIF('raw data'!$B:$B,CONCATENATE($A14,AP$1)),COUNTIF('raw data'!$C:$C,CONCATENATE($A14,AP$1)))),0)</f>
        <v>0</v>
      </c>
      <c r="AQ14" s="5">
        <f>IFERROR(IF($A14=AQ$1,"", COUNTIF('raw data'!$B:$B,CONCATENATE($A14,AQ$1))/SUM(COUNTIF('raw data'!$B:$B,CONCATENATE($A14,AQ$1)),COUNTIF('raw data'!$C:$C,CONCATENATE($A14,AQ$1)))),0)</f>
        <v>0</v>
      </c>
      <c r="AR14" s="5">
        <f>IFERROR(IF($A14=AR$1,"", COUNTIF('raw data'!$B:$B,CONCATENATE($A14,AR$1))/SUM(COUNTIF('raw data'!$B:$B,CONCATENATE($A14,AR$1)),COUNTIF('raw data'!$C:$C,CONCATENATE($A14,AR$1)))),0)</f>
        <v>0</v>
      </c>
      <c r="AS14" s="5">
        <f>IFERROR(IF($A14=AS$1,"", COUNTIF('raw data'!$B:$B,CONCATENATE($A14,AS$1))/SUM(COUNTIF('raw data'!$B:$B,CONCATENATE($A14,AS$1)),COUNTIF('raw data'!$C:$C,CONCATENATE($A14,AS$1)))),0)</f>
        <v>0</v>
      </c>
      <c r="AT14" s="5">
        <f>IFERROR(IF($A14=AT$1,"", COUNTIF('raw data'!$B:$B,CONCATENATE($A14,AT$1))/SUM(COUNTIF('raw data'!$B:$B,CONCATENATE($A14,AT$1)),COUNTIF('raw data'!$C:$C,CONCATENATE($A14,AT$1)))),0)</f>
        <v>0</v>
      </c>
      <c r="AU14" s="5">
        <f>IFERROR(IF($A14=AU$1,"", COUNTIF('raw data'!$B:$B,CONCATENATE($A14,AU$1))/SUM(COUNTIF('raw data'!$B:$B,CONCATENATE($A14,AU$1)),COUNTIF('raw data'!$C:$C,CONCATENATE($A14,AU$1)))),0)</f>
        <v>0</v>
      </c>
      <c r="AV14" s="5">
        <f>IFERROR(IF($A14=AV$1,"", COUNTIF('raw data'!$B:$B,CONCATENATE($A14,AV$1))/SUM(COUNTIF('raw data'!$B:$B,CONCATENATE($A14,AV$1)),COUNTIF('raw data'!$C:$C,CONCATENATE($A14,AV$1)))),0)</f>
        <v>0</v>
      </c>
      <c r="AW14" s="5">
        <f>IFERROR(IF($A14=AW$1,"", COUNTIF('raw data'!$B:$B,CONCATENATE($A14,AW$1))/SUM(COUNTIF('raw data'!$B:$B,CONCATENATE($A14,AW$1)),COUNTIF('raw data'!$C:$C,CONCATENATE($A14,AW$1)))),0)</f>
        <v>0</v>
      </c>
      <c r="AX14" s="5">
        <f>IFERROR(IF($A14=AX$1,"", COUNTIF('raw data'!$B:$B,CONCATENATE($A14,AX$1))/SUM(COUNTIF('raw data'!$B:$B,CONCATENATE($A14,AX$1)),COUNTIF('raw data'!$C:$C,CONCATENATE($A14,AX$1)))),0)</f>
        <v>0</v>
      </c>
      <c r="AY14" s="5">
        <f>IFERROR(IF($A14=AY$1,"", COUNTIF('raw data'!$B:$B,CONCATENATE($A14,AY$1))/SUM(COUNTIF('raw data'!$B:$B,CONCATENATE($A14,AY$1)),COUNTIF('raw data'!$C:$C,CONCATENATE($A14,AY$1)))),0)</f>
        <v>0</v>
      </c>
      <c r="AZ14" s="5">
        <f>IFERROR(IF($A14=AZ$1,"", COUNTIF('raw data'!$B:$B,CONCATENATE($A14,AZ$1))/SUM(COUNTIF('raw data'!$B:$B,CONCATENATE($A14,AZ$1)),COUNTIF('raw data'!$C:$C,CONCATENATE($A14,AZ$1)))),0)</f>
        <v>0</v>
      </c>
      <c r="BA14" s="5">
        <f>IFERROR(IF($A14=BA$1,"", COUNTIF('raw data'!$B:$B,CONCATENATE($A14,BA$1))/SUM(COUNTIF('raw data'!$B:$B,CONCATENATE($A14,BA$1)),COUNTIF('raw data'!$C:$C,CONCATENATE($A14,BA$1)))),0)</f>
        <v>0</v>
      </c>
      <c r="BB14" s="5">
        <f>IFERROR(IF($A14=BB$1,"", COUNTIF('raw data'!$B:$B,CONCATENATE($A14,BB$1))/SUM(COUNTIF('raw data'!$B:$B,CONCATENATE($A14,BB$1)),COUNTIF('raw data'!$C:$C,CONCATENATE($A14,BB$1)))),0)</f>
        <v>1</v>
      </c>
      <c r="BC14" s="5">
        <f>IFERROR(IF($A14=BC$1,"", COUNTIF('raw data'!$B:$B,CONCATENATE($A14,BC$1))/SUM(COUNTIF('raw data'!$B:$B,CONCATENATE($A14,BC$1)),COUNTIF('raw data'!$C:$C,CONCATENATE($A14,BC$1)))),0)</f>
        <v>0</v>
      </c>
      <c r="BD14" s="5">
        <f>IFERROR(IF($A14=BD$1,"", COUNTIF('raw data'!$B:$B,CONCATENATE($A14,BD$1))/SUM(COUNTIF('raw data'!$B:$B,CONCATENATE($A14,BD$1)),COUNTIF('raw data'!$C:$C,CONCATENATE($A14,BD$1)))),0)</f>
        <v>0</v>
      </c>
      <c r="BE14" s="5">
        <f>IFERROR(IF($A14=BE$1,"", COUNTIF('raw data'!$B:$B,CONCATENATE($A14,BE$1))/SUM(COUNTIF('raw data'!$B:$B,CONCATENATE($A14,BE$1)),COUNTIF('raw data'!$C:$C,CONCATENATE($A14,BE$1)))),0)</f>
        <v>0</v>
      </c>
      <c r="BF14" s="5">
        <f>IFERROR(IF($A14=BF$1,"", COUNTIF('raw data'!$B:$B,CONCATENATE($A14,BF$1))/SUM(COUNTIF('raw data'!$B:$B,CONCATENATE($A14,BF$1)),COUNTIF('raw data'!$C:$C,CONCATENATE($A14,BF$1)))),0)</f>
        <v>0</v>
      </c>
      <c r="BG14" s="5">
        <f>IFERROR(IF($A14=BG$1,"", COUNTIF('raw data'!$B:$B,CONCATENATE($A14,BG$1))/SUM(COUNTIF('raw data'!$B:$B,CONCATENATE($A14,BG$1)),COUNTIF('raw data'!$C:$C,CONCATENATE($A14,BG$1)))),0)</f>
        <v>0</v>
      </c>
      <c r="BH14" s="5">
        <f>IFERROR(IF($A14=BH$1,"", COUNTIF('raw data'!$B:$B,CONCATENATE($A14,BH$1))/SUM(COUNTIF('raw data'!$B:$B,CONCATENATE($A14,BH$1)),COUNTIF('raw data'!$C:$C,CONCATENATE($A14,BH$1)))),0)</f>
        <v>0</v>
      </c>
      <c r="BI14" s="5">
        <f>IFERROR(IF($A14=BI$1,"", COUNTIF('raw data'!$B:$B,CONCATENATE($A14,BI$1))/SUM(COUNTIF('raw data'!$B:$B,CONCATENATE($A14,BI$1)),COUNTIF('raw data'!$C:$C,CONCATENATE($A14,BI$1)))),0)</f>
        <v>0</v>
      </c>
      <c r="BJ14" s="5">
        <f>IFERROR(IF($A14=BJ$1,"", COUNTIF('raw data'!$B:$B,CONCATENATE($A14,BJ$1))/SUM(COUNTIF('raw data'!$B:$B,CONCATENATE($A14,BJ$1)),COUNTIF('raw data'!$C:$C,CONCATENATE($A14,BJ$1)))),0)</f>
        <v>0</v>
      </c>
      <c r="BK14" s="5">
        <f>IFERROR(IF($A14=BK$1,"", COUNTIF('raw data'!$B:$B,CONCATENATE($A14,BK$1))/SUM(COUNTIF('raw data'!$B:$B,CONCATENATE($A14,BK$1)),COUNTIF('raw data'!$C:$C,CONCATENATE($A14,BK$1)))),0)</f>
        <v>0</v>
      </c>
      <c r="BL14" s="5">
        <f>IFERROR(IF($A14=BL$1,"", COUNTIF('raw data'!$B:$B,CONCATENATE($A14,BL$1))/SUM(COUNTIF('raw data'!$B:$B,CONCATENATE($A14,BL$1)),COUNTIF('raw data'!$C:$C,CONCATENATE($A14,BL$1)))),0)</f>
        <v>0</v>
      </c>
      <c r="BM14" s="5">
        <f>IFERROR(IF($A14=BM$1,"", COUNTIF('raw data'!$B:$B,CONCATENATE($A14,BM$1))/SUM(COUNTIF('raw data'!$B:$B,CONCATENATE($A14,BM$1)),COUNTIF('raw data'!$C:$C,CONCATENATE($A14,BM$1)))),0)</f>
        <v>0</v>
      </c>
      <c r="BN14" s="5">
        <f>IFERROR(IF($A14=BN$1,"", COUNTIF('raw data'!$B:$B,CONCATENATE($A14,BN$1))/SUM(COUNTIF('raw data'!$B:$B,CONCATENATE($A14,BN$1)),COUNTIF('raw data'!$C:$C,CONCATENATE($A14,BN$1)))),0)</f>
        <v>0</v>
      </c>
      <c r="BO14" s="5">
        <f>IFERROR(IF($A14=BO$1,"", COUNTIF('raw data'!$B:$B,CONCATENATE($A14,BO$1))/SUM(COUNTIF('raw data'!$B:$B,CONCATENATE($A14,BO$1)),COUNTIF('raw data'!$C:$C,CONCATENATE($A14,BO$1)))),0)</f>
        <v>0</v>
      </c>
      <c r="BP14" s="5">
        <f>IFERROR(IF($A14=BP$1,"", COUNTIF('raw data'!$B:$B,CONCATENATE($A14,BP$1))/SUM(COUNTIF('raw data'!$B:$B,CONCATENATE($A14,BP$1)),COUNTIF('raw data'!$C:$C,CONCATENATE($A14,BP$1)))),0)</f>
        <v>0</v>
      </c>
      <c r="BQ14" s="5">
        <f>IFERROR(IF($A14=BQ$1,"", COUNTIF('raw data'!$B:$B,CONCATENATE($A14,BQ$1))/SUM(COUNTIF('raw data'!$B:$B,CONCATENATE($A14,BQ$1)),COUNTIF('raw data'!$C:$C,CONCATENATE($A14,BQ$1)))),0)</f>
        <v>0</v>
      </c>
      <c r="BR14" s="5">
        <f>IFERROR(IF($A14=BR$1,"", COUNTIF('raw data'!$B:$B,CONCATENATE($A14,BR$1))/SUM(COUNTIF('raw data'!$B:$B,CONCATENATE($A14,BR$1)),COUNTIF('raw data'!$C:$C,CONCATENATE($A14,BR$1)))),0)</f>
        <v>0</v>
      </c>
      <c r="BS14" s="5">
        <f>IFERROR(IF($A14=BS$1,"", COUNTIF('raw data'!$B:$B,CONCATENATE($A14,BS$1))/SUM(COUNTIF('raw data'!$B:$B,CONCATENATE($A14,BS$1)),COUNTIF('raw data'!$C:$C,CONCATENATE($A14,BS$1)))),0)</f>
        <v>0</v>
      </c>
      <c r="BT14" s="5">
        <f>IFERROR(IF($A14=BT$1,"", COUNTIF('raw data'!$B:$B,CONCATENATE($A14,BT$1))/SUM(COUNTIF('raw data'!$B:$B,CONCATENATE($A14,BT$1)),COUNTIF('raw data'!$C:$C,CONCATENATE($A14,BT$1)))),0)</f>
        <v>0</v>
      </c>
      <c r="BU14" s="5">
        <f>IFERROR(IF($A14=BU$1,"", COUNTIF('raw data'!$B:$B,CONCATENATE($A14,BU$1))/SUM(COUNTIF('raw data'!$B:$B,CONCATENATE($A14,BU$1)),COUNTIF('raw data'!$C:$C,CONCATENATE($A14,BU$1)))),0)</f>
        <v>0</v>
      </c>
      <c r="BV14" s="5">
        <f>IFERROR(IF($A14=BV$1,"", COUNTIF('raw data'!$B:$B,CONCATENATE($A14,BV$1))/SUM(COUNTIF('raw data'!$B:$B,CONCATENATE($A14,BV$1)),COUNTIF('raw data'!$C:$C,CONCATENATE($A14,BV$1)))),0)</f>
        <v>0</v>
      </c>
      <c r="BW14" s="5">
        <f>IFERROR(IF($A14=BW$1,"", COUNTIF('raw data'!$B:$B,CONCATENATE($A14,BW$1))/SUM(COUNTIF('raw data'!$B:$B,CONCATENATE($A14,BW$1)),COUNTIF('raw data'!$C:$C,CONCATENATE($A14,BW$1)))),0)</f>
        <v>0</v>
      </c>
      <c r="BX14" s="5">
        <f>IFERROR(IF($A14=BX$1,"", COUNTIF('raw data'!$B:$B,CONCATENATE($A14,BX$1))/SUM(COUNTIF('raw data'!$B:$B,CONCATENATE($A14,BX$1)),COUNTIF('raw data'!$C:$C,CONCATENATE($A14,BX$1)))),0)</f>
        <v>0</v>
      </c>
      <c r="BY14" s="5">
        <f>IFERROR(IF($A14=BY$1,"", COUNTIF('raw data'!$B:$B,CONCATENATE($A14,BY$1))/SUM(COUNTIF('raw data'!$B:$B,CONCATENATE($A14,BY$1)),COUNTIF('raw data'!$C:$C,CONCATENATE($A14,BY$1)))),0)</f>
        <v>0</v>
      </c>
      <c r="BZ14" s="5">
        <f>IFERROR(IF($A14=BZ$1,"", COUNTIF('raw data'!$B:$B,CONCATENATE($A14,BZ$1))/SUM(COUNTIF('raw data'!$B:$B,CONCATENATE($A14,BZ$1)),COUNTIF('raw data'!$C:$C,CONCATENATE($A14,BZ$1)))),0)</f>
        <v>0</v>
      </c>
      <c r="CA14" s="5">
        <f>IFERROR(IF($A14=CA$1,"", COUNTIF('raw data'!$B:$B,CONCATENATE($A14,CA$1))/SUM(COUNTIF('raw data'!$B:$B,CONCATENATE($A14,CA$1)),COUNTIF('raw data'!$C:$C,CONCATENATE($A14,CA$1)))),0)</f>
        <v>0</v>
      </c>
    </row>
    <row r="15">
      <c r="A15" s="6" t="str">
        <f>'winlose rates'!A15</f>
        <v>bumper</v>
      </c>
      <c r="B15" s="5">
        <f>IFERROR(IF($A15=B$1,"", COUNTIF('raw data'!$B:$B,CONCATENATE($A15,B$1))/SUM(COUNTIF('raw data'!$B:$B,CONCATENATE($A15,B$1)),COUNTIF('raw data'!$C:$C,CONCATENATE($A15,B$1)))),0)</f>
        <v>0</v>
      </c>
      <c r="C15" s="5">
        <f>IFERROR(IF($A15=C$1,"", COUNTIF('raw data'!$B:$B,CONCATENATE($A15,C$1))/SUM(COUNTIF('raw data'!$B:$B,CONCATENATE($A15,C$1)),COUNTIF('raw data'!$C:$C,CONCATENATE($A15,C$1)))),0)</f>
        <v>0</v>
      </c>
      <c r="D15" s="5">
        <f>IFERROR(IF($A15=D$1,"", COUNTIF('raw data'!$B:$B,CONCATENATE($A15,D$1))/SUM(COUNTIF('raw data'!$B:$B,CONCATENATE($A15,D$1)),COUNTIF('raw data'!$C:$C,CONCATENATE($A15,D$1)))),0)</f>
        <v>0</v>
      </c>
      <c r="E15" s="5">
        <f>IFERROR(IF($A15=E$1,"", COUNTIF('raw data'!$B:$B,CONCATENATE($A15,E$1))/SUM(COUNTIF('raw data'!$B:$B,CONCATENATE($A15,E$1)),COUNTIF('raw data'!$C:$C,CONCATENATE($A15,E$1)))),0)</f>
        <v>0</v>
      </c>
      <c r="F15" s="5">
        <f>IFERROR(IF($A15=F$1,"", COUNTIF('raw data'!$B:$B,CONCATENATE($A15,F$1))/SUM(COUNTIF('raw data'!$B:$B,CONCATENATE($A15,F$1)),COUNTIF('raw data'!$C:$C,CONCATENATE($A15,F$1)))),0)</f>
        <v>0</v>
      </c>
      <c r="G15" s="5">
        <f>IFERROR(IF($A15=G$1,"", COUNTIF('raw data'!$B:$B,CONCATENATE($A15,G$1))/SUM(COUNTIF('raw data'!$B:$B,CONCATENATE($A15,G$1)),COUNTIF('raw data'!$C:$C,CONCATENATE($A15,G$1)))),0)</f>
        <v>0</v>
      </c>
      <c r="H15" s="5">
        <f>IFERROR(IF($A15=H$1,"", COUNTIF('raw data'!$B:$B,CONCATENATE($A15,H$1))/SUM(COUNTIF('raw data'!$B:$B,CONCATENATE($A15,H$1)),COUNTIF('raw data'!$C:$C,CONCATENATE($A15,H$1)))),0)</f>
        <v>0</v>
      </c>
      <c r="I15" s="5">
        <f>IFERROR(IF($A15=I$1,"", COUNTIF('raw data'!$B:$B,CONCATENATE($A15,I$1))/SUM(COUNTIF('raw data'!$B:$B,CONCATENATE($A15,I$1)),COUNTIF('raw data'!$C:$C,CONCATENATE($A15,I$1)))),0)</f>
        <v>0</v>
      </c>
      <c r="J15" s="5">
        <f>IFERROR(IF($A15=J$1,"", COUNTIF('raw data'!$B:$B,CONCATENATE($A15,J$1))/SUM(COUNTIF('raw data'!$B:$B,CONCATENATE($A15,J$1)),COUNTIF('raw data'!$C:$C,CONCATENATE($A15,J$1)))),0)</f>
        <v>0</v>
      </c>
      <c r="K15" s="5">
        <f>IFERROR(IF($A15=K$1,"", COUNTIF('raw data'!$B:$B,CONCATENATE($A15,K$1))/SUM(COUNTIF('raw data'!$B:$B,CONCATENATE($A15,K$1)),COUNTIF('raw data'!$C:$C,CONCATENATE($A15,K$1)))),0)</f>
        <v>0</v>
      </c>
      <c r="L15" s="5">
        <f>IFERROR(IF($A15=L$1,"", COUNTIF('raw data'!$B:$B,CONCATENATE($A15,L$1))/SUM(COUNTIF('raw data'!$B:$B,CONCATENATE($A15,L$1)),COUNTIF('raw data'!$C:$C,CONCATENATE($A15,L$1)))),0)</f>
        <v>0</v>
      </c>
      <c r="M15" s="5">
        <f>IFERROR(IF($A15=M$1,"", COUNTIF('raw data'!$B:$B,CONCATENATE($A15,M$1))/SUM(COUNTIF('raw data'!$B:$B,CONCATENATE($A15,M$1)),COUNTIF('raw data'!$C:$C,CONCATENATE($A15,M$1)))),0)</f>
        <v>0</v>
      </c>
      <c r="N15" s="5">
        <f>IFERROR(IF($A15=N$1,"", COUNTIF('raw data'!$B:$B,CONCATENATE($A15,N$1))/SUM(COUNTIF('raw data'!$B:$B,CONCATENATE($A15,N$1)),COUNTIF('raw data'!$C:$C,CONCATENATE($A15,N$1)))),0)</f>
        <v>0</v>
      </c>
      <c r="O15" s="5" t="str">
        <f>IFERROR(IF($A15=O$1,"", COUNTIF('raw data'!$B:$B,CONCATENATE($A15,O$1))/SUM(COUNTIF('raw data'!$B:$B,CONCATENATE($A15,O$1)),COUNTIF('raw data'!$C:$C,CONCATENATE($A15,O$1)))),0)</f>
        <v/>
      </c>
      <c r="P15" s="5">
        <f>IFERROR(IF($A15=P$1,"", COUNTIF('raw data'!$B:$B,CONCATENATE($A15,P$1))/SUM(COUNTIF('raw data'!$B:$B,CONCATENATE($A15,P$1)),COUNTIF('raw data'!$C:$C,CONCATENATE($A15,P$1)))),0)</f>
        <v>0</v>
      </c>
      <c r="Q15" s="5">
        <f>IFERROR(IF($A15=Q$1,"", COUNTIF('raw data'!$B:$B,CONCATENATE($A15,Q$1))/SUM(COUNTIF('raw data'!$B:$B,CONCATENATE($A15,Q$1)),COUNTIF('raw data'!$C:$C,CONCATENATE($A15,Q$1)))),0)</f>
        <v>0</v>
      </c>
      <c r="R15" s="5">
        <f>IFERROR(IF($A15=R$1,"", COUNTIF('raw data'!$B:$B,CONCATENATE($A15,R$1))/SUM(COUNTIF('raw data'!$B:$B,CONCATENATE($A15,R$1)),COUNTIF('raw data'!$C:$C,CONCATENATE($A15,R$1)))),0)</f>
        <v>0</v>
      </c>
      <c r="S15" s="5">
        <f>IFERROR(IF($A15=S$1,"", COUNTIF('raw data'!$B:$B,CONCATENATE($A15,S$1))/SUM(COUNTIF('raw data'!$B:$B,CONCATENATE($A15,S$1)),COUNTIF('raw data'!$C:$C,CONCATENATE($A15,S$1)))),0)</f>
        <v>0</v>
      </c>
      <c r="T15" s="5">
        <f>IFERROR(IF($A15=T$1,"", COUNTIF('raw data'!$B:$B,CONCATENATE($A15,T$1))/SUM(COUNTIF('raw data'!$B:$B,CONCATENATE($A15,T$1)),COUNTIF('raw data'!$C:$C,CONCATENATE($A15,T$1)))),0)</f>
        <v>0</v>
      </c>
      <c r="U15" s="5">
        <f>IFERROR(IF($A15=U$1,"", COUNTIF('raw data'!$B:$B,CONCATENATE($A15,U$1))/SUM(COUNTIF('raw data'!$B:$B,CONCATENATE($A15,U$1)),COUNTIF('raw data'!$C:$C,CONCATENATE($A15,U$1)))),0)</f>
        <v>0</v>
      </c>
      <c r="V15" s="5">
        <f>IFERROR(IF($A15=V$1,"", COUNTIF('raw data'!$B:$B,CONCATENATE($A15,V$1))/SUM(COUNTIF('raw data'!$B:$B,CONCATENATE($A15,V$1)),COUNTIF('raw data'!$C:$C,CONCATENATE($A15,V$1)))),0)</f>
        <v>0</v>
      </c>
      <c r="W15" s="5">
        <f>IFERROR(IF($A15=W$1,"", COUNTIF('raw data'!$B:$B,CONCATENATE($A15,W$1))/SUM(COUNTIF('raw data'!$B:$B,CONCATENATE($A15,W$1)),COUNTIF('raw data'!$C:$C,CONCATENATE($A15,W$1)))),0)</f>
        <v>0</v>
      </c>
      <c r="X15" s="5">
        <f>IFERROR(IF($A15=X$1,"", COUNTIF('raw data'!$B:$B,CONCATENATE($A15,X$1))/SUM(COUNTIF('raw data'!$B:$B,CONCATENATE($A15,X$1)),COUNTIF('raw data'!$C:$C,CONCATENATE($A15,X$1)))),0)</f>
        <v>0</v>
      </c>
      <c r="Y15" s="5">
        <f>IFERROR(IF($A15=Y$1,"", COUNTIF('raw data'!$B:$B,CONCATENATE($A15,Y$1))/SUM(COUNTIF('raw data'!$B:$B,CONCATENATE($A15,Y$1)),COUNTIF('raw data'!$C:$C,CONCATENATE($A15,Y$1)))),0)</f>
        <v>0</v>
      </c>
      <c r="Z15" s="5">
        <f>IFERROR(IF($A15=Z$1,"", COUNTIF('raw data'!$B:$B,CONCATENATE($A15,Z$1))/SUM(COUNTIF('raw data'!$B:$B,CONCATENATE($A15,Z$1)),COUNTIF('raw data'!$C:$C,CONCATENATE($A15,Z$1)))),0)</f>
        <v>0</v>
      </c>
      <c r="AA15" s="5">
        <f>IFERROR(IF($A15=AA$1,"", COUNTIF('raw data'!$B:$B,CONCATENATE($A15,AA$1))/SUM(COUNTIF('raw data'!$B:$B,CONCATENATE($A15,AA$1)),COUNTIF('raw data'!$C:$C,CONCATENATE($A15,AA$1)))),0)</f>
        <v>1</v>
      </c>
      <c r="AB15" s="5">
        <f>IFERROR(IF($A15=AB$1,"", COUNTIF('raw data'!$B:$B,CONCATENATE($A15,AB$1))/SUM(COUNTIF('raw data'!$B:$B,CONCATENATE($A15,AB$1)),COUNTIF('raw data'!$C:$C,CONCATENATE($A15,AB$1)))),0)</f>
        <v>0</v>
      </c>
      <c r="AC15" s="5">
        <f>IFERROR(IF($A15=AC$1,"", COUNTIF('raw data'!$B:$B,CONCATENATE($A15,AC$1))/SUM(COUNTIF('raw data'!$B:$B,CONCATENATE($A15,AC$1)),COUNTIF('raw data'!$C:$C,CONCATENATE($A15,AC$1)))),0)</f>
        <v>0</v>
      </c>
      <c r="AD15" s="5">
        <f>IFERROR(IF($A15=AD$1,"", COUNTIF('raw data'!$B:$B,CONCATENATE($A15,AD$1))/SUM(COUNTIF('raw data'!$B:$B,CONCATENATE($A15,AD$1)),COUNTIF('raw data'!$C:$C,CONCATENATE($A15,AD$1)))),0)</f>
        <v>0</v>
      </c>
      <c r="AE15" s="5">
        <f>IFERROR(IF($A15=AE$1,"", COUNTIF('raw data'!$B:$B,CONCATENATE($A15,AE$1))/SUM(COUNTIF('raw data'!$B:$B,CONCATENATE($A15,AE$1)),COUNTIF('raw data'!$C:$C,CONCATENATE($A15,AE$1)))),0)</f>
        <v>0</v>
      </c>
      <c r="AF15" s="5">
        <f>IFERROR(IF($A15=AF$1,"", COUNTIF('raw data'!$B:$B,CONCATENATE($A15,AF$1))/SUM(COUNTIF('raw data'!$B:$B,CONCATENATE($A15,AF$1)),COUNTIF('raw data'!$C:$C,CONCATENATE($A15,AF$1)))),0)</f>
        <v>0</v>
      </c>
      <c r="AG15" s="5">
        <f>IFERROR(IF($A15=AG$1,"", COUNTIF('raw data'!$B:$B,CONCATENATE($A15,AG$1))/SUM(COUNTIF('raw data'!$B:$B,CONCATENATE($A15,AG$1)),COUNTIF('raw data'!$C:$C,CONCATENATE($A15,AG$1)))),0)</f>
        <v>0</v>
      </c>
      <c r="AH15" s="5">
        <f>IFERROR(IF($A15=AH$1,"", COUNTIF('raw data'!$B:$B,CONCATENATE($A15,AH$1))/SUM(COUNTIF('raw data'!$B:$B,CONCATENATE($A15,AH$1)),COUNTIF('raw data'!$C:$C,CONCATENATE($A15,AH$1)))),0)</f>
        <v>0</v>
      </c>
      <c r="AI15" s="5">
        <f>IFERROR(IF($A15=AI$1,"", COUNTIF('raw data'!$B:$B,CONCATENATE($A15,AI$1))/SUM(COUNTIF('raw data'!$B:$B,CONCATENATE($A15,AI$1)),COUNTIF('raw data'!$C:$C,CONCATENATE($A15,AI$1)))),0)</f>
        <v>0</v>
      </c>
      <c r="AJ15" s="5">
        <f>IFERROR(IF($A15=AJ$1,"", COUNTIF('raw data'!$B:$B,CONCATENATE($A15,AJ$1))/SUM(COUNTIF('raw data'!$B:$B,CONCATENATE($A15,AJ$1)),COUNTIF('raw data'!$C:$C,CONCATENATE($A15,AJ$1)))),0)</f>
        <v>0</v>
      </c>
      <c r="AK15" s="5">
        <f>IFERROR(IF($A15=AK$1,"", COUNTIF('raw data'!$B:$B,CONCATENATE($A15,AK$1))/SUM(COUNTIF('raw data'!$B:$B,CONCATENATE($A15,AK$1)),COUNTIF('raw data'!$C:$C,CONCATENATE($A15,AK$1)))),0)</f>
        <v>0</v>
      </c>
      <c r="AL15" s="5">
        <f>IFERROR(IF($A15=AL$1,"", COUNTIF('raw data'!$B:$B,CONCATENATE($A15,AL$1))/SUM(COUNTIF('raw data'!$B:$B,CONCATENATE($A15,AL$1)),COUNTIF('raw data'!$C:$C,CONCATENATE($A15,AL$1)))),0)</f>
        <v>0</v>
      </c>
      <c r="AM15" s="5">
        <f>IFERROR(IF($A15=AM$1,"", COUNTIF('raw data'!$B:$B,CONCATENATE($A15,AM$1))/SUM(COUNTIF('raw data'!$B:$B,CONCATENATE($A15,AM$1)),COUNTIF('raw data'!$C:$C,CONCATENATE($A15,AM$1)))),0)</f>
        <v>0</v>
      </c>
      <c r="AN15" s="5">
        <f>IFERROR(IF($A15=AN$1,"", COUNTIF('raw data'!$B:$B,CONCATENATE($A15,AN$1))/SUM(COUNTIF('raw data'!$B:$B,CONCATENATE($A15,AN$1)),COUNTIF('raw data'!$C:$C,CONCATENATE($A15,AN$1)))),0)</f>
        <v>0</v>
      </c>
      <c r="AO15" s="5">
        <f>IFERROR(IF($A15=AO$1,"", COUNTIF('raw data'!$B:$B,CONCATENATE($A15,AO$1))/SUM(COUNTIF('raw data'!$B:$B,CONCATENATE($A15,AO$1)),COUNTIF('raw data'!$C:$C,CONCATENATE($A15,AO$1)))),0)</f>
        <v>0</v>
      </c>
      <c r="AP15" s="5">
        <f>IFERROR(IF($A15=AP$1,"", COUNTIF('raw data'!$B:$B,CONCATENATE($A15,AP$1))/SUM(COUNTIF('raw data'!$B:$B,CONCATENATE($A15,AP$1)),COUNTIF('raw data'!$C:$C,CONCATENATE($A15,AP$1)))),0)</f>
        <v>0</v>
      </c>
      <c r="AQ15" s="5">
        <f>IFERROR(IF($A15=AQ$1,"", COUNTIF('raw data'!$B:$B,CONCATENATE($A15,AQ$1))/SUM(COUNTIF('raw data'!$B:$B,CONCATENATE($A15,AQ$1)),COUNTIF('raw data'!$C:$C,CONCATENATE($A15,AQ$1)))),0)</f>
        <v>0</v>
      </c>
      <c r="AR15" s="5">
        <f>IFERROR(IF($A15=AR$1,"", COUNTIF('raw data'!$B:$B,CONCATENATE($A15,AR$1))/SUM(COUNTIF('raw data'!$B:$B,CONCATENATE($A15,AR$1)),COUNTIF('raw data'!$C:$C,CONCATENATE($A15,AR$1)))),0)</f>
        <v>0</v>
      </c>
      <c r="AS15" s="5">
        <f>IFERROR(IF($A15=AS$1,"", COUNTIF('raw data'!$B:$B,CONCATENATE($A15,AS$1))/SUM(COUNTIF('raw data'!$B:$B,CONCATENATE($A15,AS$1)),COUNTIF('raw data'!$C:$C,CONCATENATE($A15,AS$1)))),0)</f>
        <v>0</v>
      </c>
      <c r="AT15" s="5">
        <f>IFERROR(IF($A15=AT$1,"", COUNTIF('raw data'!$B:$B,CONCATENATE($A15,AT$1))/SUM(COUNTIF('raw data'!$B:$B,CONCATENATE($A15,AT$1)),COUNTIF('raw data'!$C:$C,CONCATENATE($A15,AT$1)))),0)</f>
        <v>0</v>
      </c>
      <c r="AU15" s="5">
        <f>IFERROR(IF($A15=AU$1,"", COUNTIF('raw data'!$B:$B,CONCATENATE($A15,AU$1))/SUM(COUNTIF('raw data'!$B:$B,CONCATENATE($A15,AU$1)),COUNTIF('raw data'!$C:$C,CONCATENATE($A15,AU$1)))),0)</f>
        <v>0</v>
      </c>
      <c r="AV15" s="5">
        <f>IFERROR(IF($A15=AV$1,"", COUNTIF('raw data'!$B:$B,CONCATENATE($A15,AV$1))/SUM(COUNTIF('raw data'!$B:$B,CONCATENATE($A15,AV$1)),COUNTIF('raw data'!$C:$C,CONCATENATE($A15,AV$1)))),0)</f>
        <v>0</v>
      </c>
      <c r="AW15" s="5">
        <f>IFERROR(IF($A15=AW$1,"", COUNTIF('raw data'!$B:$B,CONCATENATE($A15,AW$1))/SUM(COUNTIF('raw data'!$B:$B,CONCATENATE($A15,AW$1)),COUNTIF('raw data'!$C:$C,CONCATENATE($A15,AW$1)))),0)</f>
        <v>0</v>
      </c>
      <c r="AX15" s="5">
        <f>IFERROR(IF($A15=AX$1,"", COUNTIF('raw data'!$B:$B,CONCATENATE($A15,AX$1))/SUM(COUNTIF('raw data'!$B:$B,CONCATENATE($A15,AX$1)),COUNTIF('raw data'!$C:$C,CONCATENATE($A15,AX$1)))),0)</f>
        <v>0</v>
      </c>
      <c r="AY15" s="5">
        <f>IFERROR(IF($A15=AY$1,"", COUNTIF('raw data'!$B:$B,CONCATENATE($A15,AY$1))/SUM(COUNTIF('raw data'!$B:$B,CONCATENATE($A15,AY$1)),COUNTIF('raw data'!$C:$C,CONCATENATE($A15,AY$1)))),0)</f>
        <v>0</v>
      </c>
      <c r="AZ15" s="5">
        <f>IFERROR(IF($A15=AZ$1,"", COUNTIF('raw data'!$B:$B,CONCATENATE($A15,AZ$1))/SUM(COUNTIF('raw data'!$B:$B,CONCATENATE($A15,AZ$1)),COUNTIF('raw data'!$C:$C,CONCATENATE($A15,AZ$1)))),0)</f>
        <v>0</v>
      </c>
      <c r="BA15" s="5">
        <f>IFERROR(IF($A15=BA$1,"", COUNTIF('raw data'!$B:$B,CONCATENATE($A15,BA$1))/SUM(COUNTIF('raw data'!$B:$B,CONCATENATE($A15,BA$1)),COUNTIF('raw data'!$C:$C,CONCATENATE($A15,BA$1)))),0)</f>
        <v>0</v>
      </c>
      <c r="BB15" s="5">
        <f>IFERROR(IF($A15=BB$1,"", COUNTIF('raw data'!$B:$B,CONCATENATE($A15,BB$1))/SUM(COUNTIF('raw data'!$B:$B,CONCATENATE($A15,BB$1)),COUNTIF('raw data'!$C:$C,CONCATENATE($A15,BB$1)))),0)</f>
        <v>0</v>
      </c>
      <c r="BC15" s="5">
        <f>IFERROR(IF($A15=BC$1,"", COUNTIF('raw data'!$B:$B,CONCATENATE($A15,BC$1))/SUM(COUNTIF('raw data'!$B:$B,CONCATENATE($A15,BC$1)),COUNTIF('raw data'!$C:$C,CONCATENATE($A15,BC$1)))),0)</f>
        <v>0</v>
      </c>
      <c r="BD15" s="5">
        <f>IFERROR(IF($A15=BD$1,"", COUNTIF('raw data'!$B:$B,CONCATENATE($A15,BD$1))/SUM(COUNTIF('raw data'!$B:$B,CONCATENATE($A15,BD$1)),COUNTIF('raw data'!$C:$C,CONCATENATE($A15,BD$1)))),0)</f>
        <v>0</v>
      </c>
      <c r="BE15" s="5">
        <f>IFERROR(IF($A15=BE$1,"", COUNTIF('raw data'!$B:$B,CONCATENATE($A15,BE$1))/SUM(COUNTIF('raw data'!$B:$B,CONCATENATE($A15,BE$1)),COUNTIF('raw data'!$C:$C,CONCATENATE($A15,BE$1)))),0)</f>
        <v>0</v>
      </c>
      <c r="BF15" s="5">
        <f>IFERROR(IF($A15=BF$1,"", COUNTIF('raw data'!$B:$B,CONCATENATE($A15,BF$1))/SUM(COUNTIF('raw data'!$B:$B,CONCATENATE($A15,BF$1)),COUNTIF('raw data'!$C:$C,CONCATENATE($A15,BF$1)))),0)</f>
        <v>0</v>
      </c>
      <c r="BG15" s="5">
        <f>IFERROR(IF($A15=BG$1,"", COUNTIF('raw data'!$B:$B,CONCATENATE($A15,BG$1))/SUM(COUNTIF('raw data'!$B:$B,CONCATENATE($A15,BG$1)),COUNTIF('raw data'!$C:$C,CONCATENATE($A15,BG$1)))),0)</f>
        <v>0</v>
      </c>
      <c r="BH15" s="5">
        <f>IFERROR(IF($A15=BH$1,"", COUNTIF('raw data'!$B:$B,CONCATENATE($A15,BH$1))/SUM(COUNTIF('raw data'!$B:$B,CONCATENATE($A15,BH$1)),COUNTIF('raw data'!$C:$C,CONCATENATE($A15,BH$1)))),0)</f>
        <v>0</v>
      </c>
      <c r="BI15" s="5">
        <f>IFERROR(IF($A15=BI$1,"", COUNTIF('raw data'!$B:$B,CONCATENATE($A15,BI$1))/SUM(COUNTIF('raw data'!$B:$B,CONCATENATE($A15,BI$1)),COUNTIF('raw data'!$C:$C,CONCATENATE($A15,BI$1)))),0)</f>
        <v>0</v>
      </c>
      <c r="BJ15" s="5">
        <f>IFERROR(IF($A15=BJ$1,"", COUNTIF('raw data'!$B:$B,CONCATENATE($A15,BJ$1))/SUM(COUNTIF('raw data'!$B:$B,CONCATENATE($A15,BJ$1)),COUNTIF('raw data'!$C:$C,CONCATENATE($A15,BJ$1)))),0)</f>
        <v>0</v>
      </c>
      <c r="BK15" s="5">
        <f>IFERROR(IF($A15=BK$1,"", COUNTIF('raw data'!$B:$B,CONCATENATE($A15,BK$1))/SUM(COUNTIF('raw data'!$B:$B,CONCATENATE($A15,BK$1)),COUNTIF('raw data'!$C:$C,CONCATENATE($A15,BK$1)))),0)</f>
        <v>0</v>
      </c>
      <c r="BL15" s="5">
        <f>IFERROR(IF($A15=BL$1,"", COUNTIF('raw data'!$B:$B,CONCATENATE($A15,BL$1))/SUM(COUNTIF('raw data'!$B:$B,CONCATENATE($A15,BL$1)),COUNTIF('raw data'!$C:$C,CONCATENATE($A15,BL$1)))),0)</f>
        <v>0</v>
      </c>
      <c r="BM15" s="5">
        <f>IFERROR(IF($A15=BM$1,"", COUNTIF('raw data'!$B:$B,CONCATENATE($A15,BM$1))/SUM(COUNTIF('raw data'!$B:$B,CONCATENATE($A15,BM$1)),COUNTIF('raw data'!$C:$C,CONCATENATE($A15,BM$1)))),0)</f>
        <v>0</v>
      </c>
      <c r="BN15" s="5">
        <f>IFERROR(IF($A15=BN$1,"", COUNTIF('raw data'!$B:$B,CONCATENATE($A15,BN$1))/SUM(COUNTIF('raw data'!$B:$B,CONCATENATE($A15,BN$1)),COUNTIF('raw data'!$C:$C,CONCATENATE($A15,BN$1)))),0)</f>
        <v>0</v>
      </c>
      <c r="BO15" s="5">
        <f>IFERROR(IF($A15=BO$1,"", COUNTIF('raw data'!$B:$B,CONCATENATE($A15,BO$1))/SUM(COUNTIF('raw data'!$B:$B,CONCATENATE($A15,BO$1)),COUNTIF('raw data'!$C:$C,CONCATENATE($A15,BO$1)))),0)</f>
        <v>0</v>
      </c>
      <c r="BP15" s="5">
        <f>IFERROR(IF($A15=BP$1,"", COUNTIF('raw data'!$B:$B,CONCATENATE($A15,BP$1))/SUM(COUNTIF('raw data'!$B:$B,CONCATENATE($A15,BP$1)),COUNTIF('raw data'!$C:$C,CONCATENATE($A15,BP$1)))),0)</f>
        <v>0</v>
      </c>
      <c r="BQ15" s="5">
        <f>IFERROR(IF($A15=BQ$1,"", COUNTIF('raw data'!$B:$B,CONCATENATE($A15,BQ$1))/SUM(COUNTIF('raw data'!$B:$B,CONCATENATE($A15,BQ$1)),COUNTIF('raw data'!$C:$C,CONCATENATE($A15,BQ$1)))),0)</f>
        <v>0</v>
      </c>
      <c r="BR15" s="5">
        <f>IFERROR(IF($A15=BR$1,"", COUNTIF('raw data'!$B:$B,CONCATENATE($A15,BR$1))/SUM(COUNTIF('raw data'!$B:$B,CONCATENATE($A15,BR$1)),COUNTIF('raw data'!$C:$C,CONCATENATE($A15,BR$1)))),0)</f>
        <v>0</v>
      </c>
      <c r="BS15" s="5">
        <f>IFERROR(IF($A15=BS$1,"", COUNTIF('raw data'!$B:$B,CONCATENATE($A15,BS$1))/SUM(COUNTIF('raw data'!$B:$B,CONCATENATE($A15,BS$1)),COUNTIF('raw data'!$C:$C,CONCATENATE($A15,BS$1)))),0)</f>
        <v>0</v>
      </c>
      <c r="BT15" s="5">
        <f>IFERROR(IF($A15=BT$1,"", COUNTIF('raw data'!$B:$B,CONCATENATE($A15,BT$1))/SUM(COUNTIF('raw data'!$B:$B,CONCATENATE($A15,BT$1)),COUNTIF('raw data'!$C:$C,CONCATENATE($A15,BT$1)))),0)</f>
        <v>0</v>
      </c>
      <c r="BU15" s="5">
        <f>IFERROR(IF($A15=BU$1,"", COUNTIF('raw data'!$B:$B,CONCATENATE($A15,BU$1))/SUM(COUNTIF('raw data'!$B:$B,CONCATENATE($A15,BU$1)),COUNTIF('raw data'!$C:$C,CONCATENATE($A15,BU$1)))),0)</f>
        <v>0</v>
      </c>
      <c r="BV15" s="5">
        <f>IFERROR(IF($A15=BV$1,"", COUNTIF('raw data'!$B:$B,CONCATENATE($A15,BV$1))/SUM(COUNTIF('raw data'!$B:$B,CONCATENATE($A15,BV$1)),COUNTIF('raw data'!$C:$C,CONCATENATE($A15,BV$1)))),0)</f>
        <v>0</v>
      </c>
      <c r="BW15" s="5">
        <f>IFERROR(IF($A15=BW$1,"", COUNTIF('raw data'!$B:$B,CONCATENATE($A15,BW$1))/SUM(COUNTIF('raw data'!$B:$B,CONCATENATE($A15,BW$1)),COUNTIF('raw data'!$C:$C,CONCATENATE($A15,BW$1)))),0)</f>
        <v>0</v>
      </c>
      <c r="BX15" s="5">
        <f>IFERROR(IF($A15=BX$1,"", COUNTIF('raw data'!$B:$B,CONCATENATE($A15,BX$1))/SUM(COUNTIF('raw data'!$B:$B,CONCATENATE($A15,BX$1)),COUNTIF('raw data'!$C:$C,CONCATENATE($A15,BX$1)))),0)</f>
        <v>0</v>
      </c>
      <c r="BY15" s="5">
        <f>IFERROR(IF($A15=BY$1,"", COUNTIF('raw data'!$B:$B,CONCATENATE($A15,BY$1))/SUM(COUNTIF('raw data'!$B:$B,CONCATENATE($A15,BY$1)),COUNTIF('raw data'!$C:$C,CONCATENATE($A15,BY$1)))),0)</f>
        <v>0</v>
      </c>
      <c r="BZ15" s="5">
        <f>IFERROR(IF($A15=BZ$1,"", COUNTIF('raw data'!$B:$B,CONCATENATE($A15,BZ$1))/SUM(COUNTIF('raw data'!$B:$B,CONCATENATE($A15,BZ$1)),COUNTIF('raw data'!$C:$C,CONCATENATE($A15,BZ$1)))),0)</f>
        <v>0</v>
      </c>
      <c r="CA15" s="5">
        <f>IFERROR(IF($A15=CA$1,"", COUNTIF('raw data'!$B:$B,CONCATENATE($A15,CA$1))/SUM(COUNTIF('raw data'!$B:$B,CONCATENATE($A15,CA$1)),COUNTIF('raw data'!$C:$C,CONCATENATE($A15,CA$1)))),0)</f>
        <v>0</v>
      </c>
    </row>
    <row r="16">
      <c r="A16" s="6" t="str">
        <f>'winlose rates'!A16</f>
        <v>burner</v>
      </c>
      <c r="B16" s="5">
        <f>IFERROR(IF($A16=B$1,"", COUNTIF('raw data'!$B:$B,CONCATENATE($A16,B$1))/SUM(COUNTIF('raw data'!$B:$B,CONCATENATE($A16,B$1)),COUNTIF('raw data'!$C:$C,CONCATENATE($A16,B$1)))),0)</f>
        <v>0</v>
      </c>
      <c r="C16" s="5">
        <f>IFERROR(IF($A16=C$1,"", COUNTIF('raw data'!$B:$B,CONCATENATE($A16,C$1))/SUM(COUNTIF('raw data'!$B:$B,CONCATENATE($A16,C$1)),COUNTIF('raw data'!$C:$C,CONCATENATE($A16,C$1)))),0)</f>
        <v>0</v>
      </c>
      <c r="D16" s="5">
        <f>IFERROR(IF($A16=D$1,"", COUNTIF('raw data'!$B:$B,CONCATENATE($A16,D$1))/SUM(COUNTIF('raw data'!$B:$B,CONCATENATE($A16,D$1)),COUNTIF('raw data'!$C:$C,CONCATENATE($A16,D$1)))),0)</f>
        <v>0</v>
      </c>
      <c r="E16" s="5">
        <f>IFERROR(IF($A16=E$1,"", COUNTIF('raw data'!$B:$B,CONCATENATE($A16,E$1))/SUM(COUNTIF('raw data'!$B:$B,CONCATENATE($A16,E$1)),COUNTIF('raw data'!$C:$C,CONCATENATE($A16,E$1)))),0)</f>
        <v>0</v>
      </c>
      <c r="F16" s="5">
        <f>IFERROR(IF($A16=F$1,"", COUNTIF('raw data'!$B:$B,CONCATENATE($A16,F$1))/SUM(COUNTIF('raw data'!$B:$B,CONCATENATE($A16,F$1)),COUNTIF('raw data'!$C:$C,CONCATENATE($A16,F$1)))),0)</f>
        <v>0</v>
      </c>
      <c r="G16" s="5">
        <f>IFERROR(IF($A16=G$1,"", COUNTIF('raw data'!$B:$B,CONCATENATE($A16,G$1))/SUM(COUNTIF('raw data'!$B:$B,CONCATENATE($A16,G$1)),COUNTIF('raw data'!$C:$C,CONCATENATE($A16,G$1)))),0)</f>
        <v>0</v>
      </c>
      <c r="H16" s="5">
        <f>IFERROR(IF($A16=H$1,"", COUNTIF('raw data'!$B:$B,CONCATENATE($A16,H$1))/SUM(COUNTIF('raw data'!$B:$B,CONCATENATE($A16,H$1)),COUNTIF('raw data'!$C:$C,CONCATENATE($A16,H$1)))),0)</f>
        <v>0</v>
      </c>
      <c r="I16" s="5">
        <f>IFERROR(IF($A16=I$1,"", COUNTIF('raw data'!$B:$B,CONCATENATE($A16,I$1))/SUM(COUNTIF('raw data'!$B:$B,CONCATENATE($A16,I$1)),COUNTIF('raw data'!$C:$C,CONCATENATE($A16,I$1)))),0)</f>
        <v>0</v>
      </c>
      <c r="J16" s="5">
        <f>IFERROR(IF($A16=J$1,"", COUNTIF('raw data'!$B:$B,CONCATENATE($A16,J$1))/SUM(COUNTIF('raw data'!$B:$B,CONCATENATE($A16,J$1)),COUNTIF('raw data'!$C:$C,CONCATENATE($A16,J$1)))),0)</f>
        <v>0</v>
      </c>
      <c r="K16" s="5">
        <f>IFERROR(IF($A16=K$1,"", COUNTIF('raw data'!$B:$B,CONCATENATE($A16,K$1))/SUM(COUNTIF('raw data'!$B:$B,CONCATENATE($A16,K$1)),COUNTIF('raw data'!$C:$C,CONCATENATE($A16,K$1)))),0)</f>
        <v>0</v>
      </c>
      <c r="L16" s="5">
        <f>IFERROR(IF($A16=L$1,"", COUNTIF('raw data'!$B:$B,CONCATENATE($A16,L$1))/SUM(COUNTIF('raw data'!$B:$B,CONCATENATE($A16,L$1)),COUNTIF('raw data'!$C:$C,CONCATENATE($A16,L$1)))),0)</f>
        <v>0</v>
      </c>
      <c r="M16" s="5">
        <f>IFERROR(IF($A16=M$1,"", COUNTIF('raw data'!$B:$B,CONCATENATE($A16,M$1))/SUM(COUNTIF('raw data'!$B:$B,CONCATENATE($A16,M$1)),COUNTIF('raw data'!$C:$C,CONCATENATE($A16,M$1)))),0)</f>
        <v>0</v>
      </c>
      <c r="N16" s="5">
        <f>IFERROR(IF($A16=N$1,"", COUNTIF('raw data'!$B:$B,CONCATENATE($A16,N$1))/SUM(COUNTIF('raw data'!$B:$B,CONCATENATE($A16,N$1)),COUNTIF('raw data'!$C:$C,CONCATENATE($A16,N$1)))),0)</f>
        <v>0</v>
      </c>
      <c r="O16" s="5">
        <f>IFERROR(IF($A16=O$1,"", COUNTIF('raw data'!$B:$B,CONCATENATE($A16,O$1))/SUM(COUNTIF('raw data'!$B:$B,CONCATENATE($A16,O$1)),COUNTIF('raw data'!$C:$C,CONCATENATE($A16,O$1)))),0)</f>
        <v>0</v>
      </c>
      <c r="P16" s="5" t="str">
        <f>IFERROR(IF($A16=P$1,"", COUNTIF('raw data'!$B:$B,CONCATENATE($A16,P$1))/SUM(COUNTIF('raw data'!$B:$B,CONCATENATE($A16,P$1)),COUNTIF('raw data'!$C:$C,CONCATENATE($A16,P$1)))),0)</f>
        <v/>
      </c>
      <c r="Q16" s="5">
        <f>IFERROR(IF($A16=Q$1,"", COUNTIF('raw data'!$B:$B,CONCATENATE($A16,Q$1))/SUM(COUNTIF('raw data'!$B:$B,CONCATENATE($A16,Q$1)),COUNTIF('raw data'!$C:$C,CONCATENATE($A16,Q$1)))),0)</f>
        <v>0</v>
      </c>
      <c r="R16" s="5">
        <f>IFERROR(IF($A16=R$1,"", COUNTIF('raw data'!$B:$B,CONCATENATE($A16,R$1))/SUM(COUNTIF('raw data'!$B:$B,CONCATENATE($A16,R$1)),COUNTIF('raw data'!$C:$C,CONCATENATE($A16,R$1)))),0)</f>
        <v>0</v>
      </c>
      <c r="S16" s="5">
        <f>IFERROR(IF($A16=S$1,"", COUNTIF('raw data'!$B:$B,CONCATENATE($A16,S$1))/SUM(COUNTIF('raw data'!$B:$B,CONCATENATE($A16,S$1)),COUNTIF('raw data'!$C:$C,CONCATENATE($A16,S$1)))),0)</f>
        <v>0</v>
      </c>
      <c r="T16" s="5">
        <f>IFERROR(IF($A16=T$1,"", COUNTIF('raw data'!$B:$B,CONCATENATE($A16,T$1))/SUM(COUNTIF('raw data'!$B:$B,CONCATENATE($A16,T$1)),COUNTIF('raw data'!$C:$C,CONCATENATE($A16,T$1)))),0)</f>
        <v>0</v>
      </c>
      <c r="U16" s="5">
        <f>IFERROR(IF($A16=U$1,"", COUNTIF('raw data'!$B:$B,CONCATENATE($A16,U$1))/SUM(COUNTIF('raw data'!$B:$B,CONCATENATE($A16,U$1)),COUNTIF('raw data'!$C:$C,CONCATENATE($A16,U$1)))),0)</f>
        <v>0</v>
      </c>
      <c r="V16" s="5">
        <f>IFERROR(IF($A16=V$1,"", COUNTIF('raw data'!$B:$B,CONCATENATE($A16,V$1))/SUM(COUNTIF('raw data'!$B:$B,CONCATENATE($A16,V$1)),COUNTIF('raw data'!$C:$C,CONCATENATE($A16,V$1)))),0)</f>
        <v>0</v>
      </c>
      <c r="W16" s="5">
        <f>IFERROR(IF($A16=W$1,"", COUNTIF('raw data'!$B:$B,CONCATENATE($A16,W$1))/SUM(COUNTIF('raw data'!$B:$B,CONCATENATE($A16,W$1)),COUNTIF('raw data'!$C:$C,CONCATENATE($A16,W$1)))),0)</f>
        <v>0</v>
      </c>
      <c r="X16" s="5">
        <f>IFERROR(IF($A16=X$1,"", COUNTIF('raw data'!$B:$B,CONCATENATE($A16,X$1))/SUM(COUNTIF('raw data'!$B:$B,CONCATENATE($A16,X$1)),COUNTIF('raw data'!$C:$C,CONCATENATE($A16,X$1)))),0)</f>
        <v>0</v>
      </c>
      <c r="Y16" s="5">
        <f>IFERROR(IF($A16=Y$1,"", COUNTIF('raw data'!$B:$B,CONCATENATE($A16,Y$1))/SUM(COUNTIF('raw data'!$B:$B,CONCATENATE($A16,Y$1)),COUNTIF('raw data'!$C:$C,CONCATENATE($A16,Y$1)))),0)</f>
        <v>0</v>
      </c>
      <c r="Z16" s="5">
        <f>IFERROR(IF($A16=Z$1,"", COUNTIF('raw data'!$B:$B,CONCATENATE($A16,Z$1))/SUM(COUNTIF('raw data'!$B:$B,CONCATENATE($A16,Z$1)),COUNTIF('raw data'!$C:$C,CONCATENATE($A16,Z$1)))),0)</f>
        <v>0</v>
      </c>
      <c r="AA16" s="5">
        <f>IFERROR(IF($A16=AA$1,"", COUNTIF('raw data'!$B:$B,CONCATENATE($A16,AA$1))/SUM(COUNTIF('raw data'!$B:$B,CONCATENATE($A16,AA$1)),COUNTIF('raw data'!$C:$C,CONCATENATE($A16,AA$1)))),0)</f>
        <v>0</v>
      </c>
      <c r="AB16" s="5">
        <f>IFERROR(IF($A16=AB$1,"", COUNTIF('raw data'!$B:$B,CONCATENATE($A16,AB$1))/SUM(COUNTIF('raw data'!$B:$B,CONCATENATE($A16,AB$1)),COUNTIF('raw data'!$C:$C,CONCATENATE($A16,AB$1)))),0)</f>
        <v>0</v>
      </c>
      <c r="AC16" s="5">
        <f>IFERROR(IF($A16=AC$1,"", COUNTIF('raw data'!$B:$B,CONCATENATE($A16,AC$1))/SUM(COUNTIF('raw data'!$B:$B,CONCATENATE($A16,AC$1)),COUNTIF('raw data'!$C:$C,CONCATENATE($A16,AC$1)))),0)</f>
        <v>0</v>
      </c>
      <c r="AD16" s="5">
        <f>IFERROR(IF($A16=AD$1,"", COUNTIF('raw data'!$B:$B,CONCATENATE($A16,AD$1))/SUM(COUNTIF('raw data'!$B:$B,CONCATENATE($A16,AD$1)),COUNTIF('raw data'!$C:$C,CONCATENATE($A16,AD$1)))),0)</f>
        <v>0</v>
      </c>
      <c r="AE16" s="5">
        <f>IFERROR(IF($A16=AE$1,"", COUNTIF('raw data'!$B:$B,CONCATENATE($A16,AE$1))/SUM(COUNTIF('raw data'!$B:$B,CONCATENATE($A16,AE$1)),COUNTIF('raw data'!$C:$C,CONCATENATE($A16,AE$1)))),0)</f>
        <v>0</v>
      </c>
      <c r="AF16" s="5">
        <f>IFERROR(IF($A16=AF$1,"", COUNTIF('raw data'!$B:$B,CONCATENATE($A16,AF$1))/SUM(COUNTIF('raw data'!$B:$B,CONCATENATE($A16,AF$1)),COUNTIF('raw data'!$C:$C,CONCATENATE($A16,AF$1)))),0)</f>
        <v>0</v>
      </c>
      <c r="AG16" s="5">
        <f>IFERROR(IF($A16=AG$1,"", COUNTIF('raw data'!$B:$B,CONCATENATE($A16,AG$1))/SUM(COUNTIF('raw data'!$B:$B,CONCATENATE($A16,AG$1)),COUNTIF('raw data'!$C:$C,CONCATENATE($A16,AG$1)))),0)</f>
        <v>0</v>
      </c>
      <c r="AH16" s="5">
        <f>IFERROR(IF($A16=AH$1,"", COUNTIF('raw data'!$B:$B,CONCATENATE($A16,AH$1))/SUM(COUNTIF('raw data'!$B:$B,CONCATENATE($A16,AH$1)),COUNTIF('raw data'!$C:$C,CONCATENATE($A16,AH$1)))),0)</f>
        <v>0</v>
      </c>
      <c r="AI16" s="5">
        <f>IFERROR(IF($A16=AI$1,"", COUNTIF('raw data'!$B:$B,CONCATENATE($A16,AI$1))/SUM(COUNTIF('raw data'!$B:$B,CONCATENATE($A16,AI$1)),COUNTIF('raw data'!$C:$C,CONCATENATE($A16,AI$1)))),0)</f>
        <v>0</v>
      </c>
      <c r="AJ16" s="5">
        <f>IFERROR(IF($A16=AJ$1,"", COUNTIF('raw data'!$B:$B,CONCATENATE($A16,AJ$1))/SUM(COUNTIF('raw data'!$B:$B,CONCATENATE($A16,AJ$1)),COUNTIF('raw data'!$C:$C,CONCATENATE($A16,AJ$1)))),0)</f>
        <v>0</v>
      </c>
      <c r="AK16" s="5">
        <f>IFERROR(IF($A16=AK$1,"", COUNTIF('raw data'!$B:$B,CONCATENATE($A16,AK$1))/SUM(COUNTIF('raw data'!$B:$B,CONCATENATE($A16,AK$1)),COUNTIF('raw data'!$C:$C,CONCATENATE($A16,AK$1)))),0)</f>
        <v>0</v>
      </c>
      <c r="AL16" s="5">
        <f>IFERROR(IF($A16=AL$1,"", COUNTIF('raw data'!$B:$B,CONCATENATE($A16,AL$1))/SUM(COUNTIF('raw data'!$B:$B,CONCATENATE($A16,AL$1)),COUNTIF('raw data'!$C:$C,CONCATENATE($A16,AL$1)))),0)</f>
        <v>0</v>
      </c>
      <c r="AM16" s="5">
        <f>IFERROR(IF($A16=AM$1,"", COUNTIF('raw data'!$B:$B,CONCATENATE($A16,AM$1))/SUM(COUNTIF('raw data'!$B:$B,CONCATENATE($A16,AM$1)),COUNTIF('raw data'!$C:$C,CONCATENATE($A16,AM$1)))),0)</f>
        <v>0</v>
      </c>
      <c r="AN16" s="5">
        <f>IFERROR(IF($A16=AN$1,"", COUNTIF('raw data'!$B:$B,CONCATENATE($A16,AN$1))/SUM(COUNTIF('raw data'!$B:$B,CONCATENATE($A16,AN$1)),COUNTIF('raw data'!$C:$C,CONCATENATE($A16,AN$1)))),0)</f>
        <v>0</v>
      </c>
      <c r="AO16" s="5">
        <f>IFERROR(IF($A16=AO$1,"", COUNTIF('raw data'!$B:$B,CONCATENATE($A16,AO$1))/SUM(COUNTIF('raw data'!$B:$B,CONCATENATE($A16,AO$1)),COUNTIF('raw data'!$C:$C,CONCATENATE($A16,AO$1)))),0)</f>
        <v>0</v>
      </c>
      <c r="AP16" s="5">
        <f>IFERROR(IF($A16=AP$1,"", COUNTIF('raw data'!$B:$B,CONCATENATE($A16,AP$1))/SUM(COUNTIF('raw data'!$B:$B,CONCATENATE($A16,AP$1)),COUNTIF('raw data'!$C:$C,CONCATENATE($A16,AP$1)))),0)</f>
        <v>0</v>
      </c>
      <c r="AQ16" s="5">
        <f>IFERROR(IF($A16=AQ$1,"", COUNTIF('raw data'!$B:$B,CONCATENATE($A16,AQ$1))/SUM(COUNTIF('raw data'!$B:$B,CONCATENATE($A16,AQ$1)),COUNTIF('raw data'!$C:$C,CONCATENATE($A16,AQ$1)))),0)</f>
        <v>0</v>
      </c>
      <c r="AR16" s="5">
        <f>IFERROR(IF($A16=AR$1,"", COUNTIF('raw data'!$B:$B,CONCATENATE($A16,AR$1))/SUM(COUNTIF('raw data'!$B:$B,CONCATENATE($A16,AR$1)),COUNTIF('raw data'!$C:$C,CONCATENATE($A16,AR$1)))),0)</f>
        <v>0</v>
      </c>
      <c r="AS16" s="5">
        <f>IFERROR(IF($A16=AS$1,"", COUNTIF('raw data'!$B:$B,CONCATENATE($A16,AS$1))/SUM(COUNTIF('raw data'!$B:$B,CONCATENATE($A16,AS$1)),COUNTIF('raw data'!$C:$C,CONCATENATE($A16,AS$1)))),0)</f>
        <v>0</v>
      </c>
      <c r="AT16" s="5">
        <f>IFERROR(IF($A16=AT$1,"", COUNTIF('raw data'!$B:$B,CONCATENATE($A16,AT$1))/SUM(COUNTIF('raw data'!$B:$B,CONCATENATE($A16,AT$1)),COUNTIF('raw data'!$C:$C,CONCATENATE($A16,AT$1)))),0)</f>
        <v>0</v>
      </c>
      <c r="AU16" s="5">
        <f>IFERROR(IF($A16=AU$1,"", COUNTIF('raw data'!$B:$B,CONCATENATE($A16,AU$1))/SUM(COUNTIF('raw data'!$B:$B,CONCATENATE($A16,AU$1)),COUNTIF('raw data'!$C:$C,CONCATENATE($A16,AU$1)))),0)</f>
        <v>0</v>
      </c>
      <c r="AV16" s="5">
        <f>IFERROR(IF($A16=AV$1,"", COUNTIF('raw data'!$B:$B,CONCATENATE($A16,AV$1))/SUM(COUNTIF('raw data'!$B:$B,CONCATENATE($A16,AV$1)),COUNTIF('raw data'!$C:$C,CONCATENATE($A16,AV$1)))),0)</f>
        <v>0</v>
      </c>
      <c r="AW16" s="5">
        <f>IFERROR(IF($A16=AW$1,"", COUNTIF('raw data'!$B:$B,CONCATENATE($A16,AW$1))/SUM(COUNTIF('raw data'!$B:$B,CONCATENATE($A16,AW$1)),COUNTIF('raw data'!$C:$C,CONCATENATE($A16,AW$1)))),0)</f>
        <v>0</v>
      </c>
      <c r="AX16" s="5">
        <f>IFERROR(IF($A16=AX$1,"", COUNTIF('raw data'!$B:$B,CONCATENATE($A16,AX$1))/SUM(COUNTIF('raw data'!$B:$B,CONCATENATE($A16,AX$1)),COUNTIF('raw data'!$C:$C,CONCATENATE($A16,AX$1)))),0)</f>
        <v>0</v>
      </c>
      <c r="AY16" s="5">
        <f>IFERROR(IF($A16=AY$1,"", COUNTIF('raw data'!$B:$B,CONCATENATE($A16,AY$1))/SUM(COUNTIF('raw data'!$B:$B,CONCATENATE($A16,AY$1)),COUNTIF('raw data'!$C:$C,CONCATENATE($A16,AY$1)))),0)</f>
        <v>0</v>
      </c>
      <c r="AZ16" s="5">
        <f>IFERROR(IF($A16=AZ$1,"", COUNTIF('raw data'!$B:$B,CONCATENATE($A16,AZ$1))/SUM(COUNTIF('raw data'!$B:$B,CONCATENATE($A16,AZ$1)),COUNTIF('raw data'!$C:$C,CONCATENATE($A16,AZ$1)))),0)</f>
        <v>0</v>
      </c>
      <c r="BA16" s="5">
        <f>IFERROR(IF($A16=BA$1,"", COUNTIF('raw data'!$B:$B,CONCATENATE($A16,BA$1))/SUM(COUNTIF('raw data'!$B:$B,CONCATENATE($A16,BA$1)),COUNTIF('raw data'!$C:$C,CONCATENATE($A16,BA$1)))),0)</f>
        <v>0</v>
      </c>
      <c r="BB16" s="5">
        <f>IFERROR(IF($A16=BB$1,"", COUNTIF('raw data'!$B:$B,CONCATENATE($A16,BB$1))/SUM(COUNTIF('raw data'!$B:$B,CONCATENATE($A16,BB$1)),COUNTIF('raw data'!$C:$C,CONCATENATE($A16,BB$1)))),0)</f>
        <v>0</v>
      </c>
      <c r="BC16" s="5">
        <f>IFERROR(IF($A16=BC$1,"", COUNTIF('raw data'!$B:$B,CONCATENATE($A16,BC$1))/SUM(COUNTIF('raw data'!$B:$B,CONCATENATE($A16,BC$1)),COUNTIF('raw data'!$C:$C,CONCATENATE($A16,BC$1)))),0)</f>
        <v>0</v>
      </c>
      <c r="BD16" s="5">
        <f>IFERROR(IF($A16=BD$1,"", COUNTIF('raw data'!$B:$B,CONCATENATE($A16,BD$1))/SUM(COUNTIF('raw data'!$B:$B,CONCATENATE($A16,BD$1)),COUNTIF('raw data'!$C:$C,CONCATENATE($A16,BD$1)))),0)</f>
        <v>0</v>
      </c>
      <c r="BE16" s="5">
        <f>IFERROR(IF($A16=BE$1,"", COUNTIF('raw data'!$B:$B,CONCATENATE($A16,BE$1))/SUM(COUNTIF('raw data'!$B:$B,CONCATENATE($A16,BE$1)),COUNTIF('raw data'!$C:$C,CONCATENATE($A16,BE$1)))),0)</f>
        <v>0</v>
      </c>
      <c r="BF16" s="5">
        <f>IFERROR(IF($A16=BF$1,"", COUNTIF('raw data'!$B:$B,CONCATENATE($A16,BF$1))/SUM(COUNTIF('raw data'!$B:$B,CONCATENATE($A16,BF$1)),COUNTIF('raw data'!$C:$C,CONCATENATE($A16,BF$1)))),0)</f>
        <v>0</v>
      </c>
      <c r="BG16" s="5">
        <f>IFERROR(IF($A16=BG$1,"", COUNTIF('raw data'!$B:$B,CONCATENATE($A16,BG$1))/SUM(COUNTIF('raw data'!$B:$B,CONCATENATE($A16,BG$1)),COUNTIF('raw data'!$C:$C,CONCATENATE($A16,BG$1)))),0)</f>
        <v>0</v>
      </c>
      <c r="BH16" s="5">
        <f>IFERROR(IF($A16=BH$1,"", COUNTIF('raw data'!$B:$B,CONCATENATE($A16,BH$1))/SUM(COUNTIF('raw data'!$B:$B,CONCATENATE($A16,BH$1)),COUNTIF('raw data'!$C:$C,CONCATENATE($A16,BH$1)))),0)</f>
        <v>0</v>
      </c>
      <c r="BI16" s="5">
        <f>IFERROR(IF($A16=BI$1,"", COUNTIF('raw data'!$B:$B,CONCATENATE($A16,BI$1))/SUM(COUNTIF('raw data'!$B:$B,CONCATENATE($A16,BI$1)),COUNTIF('raw data'!$C:$C,CONCATENATE($A16,BI$1)))),0)</f>
        <v>0</v>
      </c>
      <c r="BJ16" s="5">
        <f>IFERROR(IF($A16=BJ$1,"", COUNTIF('raw data'!$B:$B,CONCATENATE($A16,BJ$1))/SUM(COUNTIF('raw data'!$B:$B,CONCATENATE($A16,BJ$1)),COUNTIF('raw data'!$C:$C,CONCATENATE($A16,BJ$1)))),0)</f>
        <v>0</v>
      </c>
      <c r="BK16" s="5">
        <f>IFERROR(IF($A16=BK$1,"", COUNTIF('raw data'!$B:$B,CONCATENATE($A16,BK$1))/SUM(COUNTIF('raw data'!$B:$B,CONCATENATE($A16,BK$1)),COUNTIF('raw data'!$C:$C,CONCATENATE($A16,BK$1)))),0)</f>
        <v>0</v>
      </c>
      <c r="BL16" s="5">
        <f>IFERROR(IF($A16=BL$1,"", COUNTIF('raw data'!$B:$B,CONCATENATE($A16,BL$1))/SUM(COUNTIF('raw data'!$B:$B,CONCATENATE($A16,BL$1)),COUNTIF('raw data'!$C:$C,CONCATENATE($A16,BL$1)))),0)</f>
        <v>0</v>
      </c>
      <c r="BM16" s="5">
        <f>IFERROR(IF($A16=BM$1,"", COUNTIF('raw data'!$B:$B,CONCATENATE($A16,BM$1))/SUM(COUNTIF('raw data'!$B:$B,CONCATENATE($A16,BM$1)),COUNTIF('raw data'!$C:$C,CONCATENATE($A16,BM$1)))),0)</f>
        <v>0</v>
      </c>
      <c r="BN16" s="5">
        <f>IFERROR(IF($A16=BN$1,"", COUNTIF('raw data'!$B:$B,CONCATENATE($A16,BN$1))/SUM(COUNTIF('raw data'!$B:$B,CONCATENATE($A16,BN$1)),COUNTIF('raw data'!$C:$C,CONCATENATE($A16,BN$1)))),0)</f>
        <v>0</v>
      </c>
      <c r="BO16" s="5">
        <f>IFERROR(IF($A16=BO$1,"", COUNTIF('raw data'!$B:$B,CONCATENATE($A16,BO$1))/SUM(COUNTIF('raw data'!$B:$B,CONCATENATE($A16,BO$1)),COUNTIF('raw data'!$C:$C,CONCATENATE($A16,BO$1)))),0)</f>
        <v>0</v>
      </c>
      <c r="BP16" s="5">
        <f>IFERROR(IF($A16=BP$1,"", COUNTIF('raw data'!$B:$B,CONCATENATE($A16,BP$1))/SUM(COUNTIF('raw data'!$B:$B,CONCATENATE($A16,BP$1)),COUNTIF('raw data'!$C:$C,CONCATENATE($A16,BP$1)))),0)</f>
        <v>0</v>
      </c>
      <c r="BQ16" s="5">
        <f>IFERROR(IF($A16=BQ$1,"", COUNTIF('raw data'!$B:$B,CONCATENATE($A16,BQ$1))/SUM(COUNTIF('raw data'!$B:$B,CONCATENATE($A16,BQ$1)),COUNTIF('raw data'!$C:$C,CONCATENATE($A16,BQ$1)))),0)</f>
        <v>0</v>
      </c>
      <c r="BR16" s="5">
        <f>IFERROR(IF($A16=BR$1,"", COUNTIF('raw data'!$B:$B,CONCATENATE($A16,BR$1))/SUM(COUNTIF('raw data'!$B:$B,CONCATENATE($A16,BR$1)),COUNTIF('raw data'!$C:$C,CONCATENATE($A16,BR$1)))),0)</f>
        <v>0</v>
      </c>
      <c r="BS16" s="5">
        <f>IFERROR(IF($A16=BS$1,"", COUNTIF('raw data'!$B:$B,CONCATENATE($A16,BS$1))/SUM(COUNTIF('raw data'!$B:$B,CONCATENATE($A16,BS$1)),COUNTIF('raw data'!$C:$C,CONCATENATE($A16,BS$1)))),0)</f>
        <v>0</v>
      </c>
      <c r="BT16" s="5">
        <f>IFERROR(IF($A16=BT$1,"", COUNTIF('raw data'!$B:$B,CONCATENATE($A16,BT$1))/SUM(COUNTIF('raw data'!$B:$B,CONCATENATE($A16,BT$1)),COUNTIF('raw data'!$C:$C,CONCATENATE($A16,BT$1)))),0)</f>
        <v>0</v>
      </c>
      <c r="BU16" s="5">
        <f>IFERROR(IF($A16=BU$1,"", COUNTIF('raw data'!$B:$B,CONCATENATE($A16,BU$1))/SUM(COUNTIF('raw data'!$B:$B,CONCATENATE($A16,BU$1)),COUNTIF('raw data'!$C:$C,CONCATENATE($A16,BU$1)))),0)</f>
        <v>0</v>
      </c>
      <c r="BV16" s="5">
        <f>IFERROR(IF($A16=BV$1,"", COUNTIF('raw data'!$B:$B,CONCATENATE($A16,BV$1))/SUM(COUNTIF('raw data'!$B:$B,CONCATENATE($A16,BV$1)),COUNTIF('raw data'!$C:$C,CONCATENATE($A16,BV$1)))),0)</f>
        <v>0</v>
      </c>
      <c r="BW16" s="5">
        <f>IFERROR(IF($A16=BW$1,"", COUNTIF('raw data'!$B:$B,CONCATENATE($A16,BW$1))/SUM(COUNTIF('raw data'!$B:$B,CONCATENATE($A16,BW$1)),COUNTIF('raw data'!$C:$C,CONCATENATE($A16,BW$1)))),0)</f>
        <v>0</v>
      </c>
      <c r="BX16" s="5">
        <f>IFERROR(IF($A16=BX$1,"", COUNTIF('raw data'!$B:$B,CONCATENATE($A16,BX$1))/SUM(COUNTIF('raw data'!$B:$B,CONCATENATE($A16,BX$1)),COUNTIF('raw data'!$C:$C,CONCATENATE($A16,BX$1)))),0)</f>
        <v>0</v>
      </c>
      <c r="BY16" s="5">
        <f>IFERROR(IF($A16=BY$1,"", COUNTIF('raw data'!$B:$B,CONCATENATE($A16,BY$1))/SUM(COUNTIF('raw data'!$B:$B,CONCATENATE($A16,BY$1)),COUNTIF('raw data'!$C:$C,CONCATENATE($A16,BY$1)))),0)</f>
        <v>0</v>
      </c>
      <c r="BZ16" s="5">
        <f>IFERROR(IF($A16=BZ$1,"", COUNTIF('raw data'!$B:$B,CONCATENATE($A16,BZ$1))/SUM(COUNTIF('raw data'!$B:$B,CONCATENATE($A16,BZ$1)),COUNTIF('raw data'!$C:$C,CONCATENATE($A16,BZ$1)))),0)</f>
        <v>0</v>
      </c>
      <c r="CA16" s="5">
        <f>IFERROR(IF($A16=CA$1,"", COUNTIF('raw data'!$B:$B,CONCATENATE($A16,CA$1))/SUM(COUNTIF('raw data'!$B:$B,CONCATENATE($A16,CA$1)),COUNTIF('raw data'!$C:$C,CONCATENATE($A16,CA$1)))),0)</f>
        <v>0</v>
      </c>
    </row>
    <row r="17">
      <c r="A17" s="6" t="str">
        <f>'winlose rates'!A17</f>
        <v>buzzy beetle</v>
      </c>
      <c r="B17" s="5">
        <f>IFERROR(IF($A17=B$1,"", COUNTIF('raw data'!$B:$B,CONCATENATE($A17,B$1))/SUM(COUNTIF('raw data'!$B:$B,CONCATENATE($A17,B$1)),COUNTIF('raw data'!$C:$C,CONCATENATE($A17,B$1)))),0)</f>
        <v>0</v>
      </c>
      <c r="C17" s="5">
        <f>IFERROR(IF($A17=C$1,"", COUNTIF('raw data'!$B:$B,CONCATENATE($A17,C$1))/SUM(COUNTIF('raw data'!$B:$B,CONCATENATE($A17,C$1)),COUNTIF('raw data'!$C:$C,CONCATENATE($A17,C$1)))),0)</f>
        <v>0</v>
      </c>
      <c r="D17" s="5">
        <f>IFERROR(IF($A17=D$1,"", COUNTIF('raw data'!$B:$B,CONCATENATE($A17,D$1))/SUM(COUNTIF('raw data'!$B:$B,CONCATENATE($A17,D$1)),COUNTIF('raw data'!$C:$C,CONCATENATE($A17,D$1)))),0)</f>
        <v>0</v>
      </c>
      <c r="E17" s="5">
        <f>IFERROR(IF($A17=E$1,"", COUNTIF('raw data'!$B:$B,CONCATENATE($A17,E$1))/SUM(COUNTIF('raw data'!$B:$B,CONCATENATE($A17,E$1)),COUNTIF('raw data'!$C:$C,CONCATENATE($A17,E$1)))),0)</f>
        <v>0</v>
      </c>
      <c r="F17" s="5">
        <f>IFERROR(IF($A17=F$1,"", COUNTIF('raw data'!$B:$B,CONCATENATE($A17,F$1))/SUM(COUNTIF('raw data'!$B:$B,CONCATENATE($A17,F$1)),COUNTIF('raw data'!$C:$C,CONCATENATE($A17,F$1)))),0)</f>
        <v>0</v>
      </c>
      <c r="G17" s="5">
        <f>IFERROR(IF($A17=G$1,"", COUNTIF('raw data'!$B:$B,CONCATENATE($A17,G$1))/SUM(COUNTIF('raw data'!$B:$B,CONCATENATE($A17,G$1)),COUNTIF('raw data'!$C:$C,CONCATENATE($A17,G$1)))),0)</f>
        <v>0</v>
      </c>
      <c r="H17" s="5">
        <f>IFERROR(IF($A17=H$1,"", COUNTIF('raw data'!$B:$B,CONCATENATE($A17,H$1))/SUM(COUNTIF('raw data'!$B:$B,CONCATENATE($A17,H$1)),COUNTIF('raw data'!$C:$C,CONCATENATE($A17,H$1)))),0)</f>
        <v>1</v>
      </c>
      <c r="I17" s="5">
        <f>IFERROR(IF($A17=I$1,"", COUNTIF('raw data'!$B:$B,CONCATENATE($A17,I$1))/SUM(COUNTIF('raw data'!$B:$B,CONCATENATE($A17,I$1)),COUNTIF('raw data'!$C:$C,CONCATENATE($A17,I$1)))),0)</f>
        <v>0</v>
      </c>
      <c r="J17" s="5">
        <f>IFERROR(IF($A17=J$1,"", COUNTIF('raw data'!$B:$B,CONCATENATE($A17,J$1))/SUM(COUNTIF('raw data'!$B:$B,CONCATENATE($A17,J$1)),COUNTIF('raw data'!$C:$C,CONCATENATE($A17,J$1)))),0)</f>
        <v>0</v>
      </c>
      <c r="K17" s="5">
        <f>IFERROR(IF($A17=K$1,"", COUNTIF('raw data'!$B:$B,CONCATENATE($A17,K$1))/SUM(COUNTIF('raw data'!$B:$B,CONCATENATE($A17,K$1)),COUNTIF('raw data'!$C:$C,CONCATENATE($A17,K$1)))),0)</f>
        <v>0</v>
      </c>
      <c r="L17" s="5">
        <f>IFERROR(IF($A17=L$1,"", COUNTIF('raw data'!$B:$B,CONCATENATE($A17,L$1))/SUM(COUNTIF('raw data'!$B:$B,CONCATENATE($A17,L$1)),COUNTIF('raw data'!$C:$C,CONCATENATE($A17,L$1)))),0)</f>
        <v>0</v>
      </c>
      <c r="M17" s="5">
        <f>IFERROR(IF($A17=M$1,"", COUNTIF('raw data'!$B:$B,CONCATENATE($A17,M$1))/SUM(COUNTIF('raw data'!$B:$B,CONCATENATE($A17,M$1)),COUNTIF('raw data'!$C:$C,CONCATENATE($A17,M$1)))),0)</f>
        <v>0</v>
      </c>
      <c r="N17" s="5">
        <f>IFERROR(IF($A17=N$1,"", COUNTIF('raw data'!$B:$B,CONCATENATE($A17,N$1))/SUM(COUNTIF('raw data'!$B:$B,CONCATENATE($A17,N$1)),COUNTIF('raw data'!$C:$C,CONCATENATE($A17,N$1)))),0)</f>
        <v>0</v>
      </c>
      <c r="O17" s="5">
        <f>IFERROR(IF($A17=O$1,"", COUNTIF('raw data'!$B:$B,CONCATENATE($A17,O$1))/SUM(COUNTIF('raw data'!$B:$B,CONCATENATE($A17,O$1)),COUNTIF('raw data'!$C:$C,CONCATENATE($A17,O$1)))),0)</f>
        <v>1</v>
      </c>
      <c r="P17" s="5">
        <f>IFERROR(IF($A17=P$1,"", COUNTIF('raw data'!$B:$B,CONCATENATE($A17,P$1))/SUM(COUNTIF('raw data'!$B:$B,CONCATENATE($A17,P$1)),COUNTIF('raw data'!$C:$C,CONCATENATE($A17,P$1)))),0)</f>
        <v>0</v>
      </c>
      <c r="Q17" s="5" t="str">
        <f>IFERROR(IF($A17=Q$1,"", COUNTIF('raw data'!$B:$B,CONCATENATE($A17,Q$1))/SUM(COUNTIF('raw data'!$B:$B,CONCATENATE($A17,Q$1)),COUNTIF('raw data'!$C:$C,CONCATENATE($A17,Q$1)))),0)</f>
        <v/>
      </c>
      <c r="R17" s="5">
        <f>IFERROR(IF($A17=R$1,"", COUNTIF('raw data'!$B:$B,CONCATENATE($A17,R$1))/SUM(COUNTIF('raw data'!$B:$B,CONCATENATE($A17,R$1)),COUNTIF('raw data'!$C:$C,CONCATENATE($A17,R$1)))),0)</f>
        <v>1</v>
      </c>
      <c r="S17" s="5">
        <f>IFERROR(IF($A17=S$1,"", COUNTIF('raw data'!$B:$B,CONCATENATE($A17,S$1))/SUM(COUNTIF('raw data'!$B:$B,CONCATENATE($A17,S$1)),COUNTIF('raw data'!$C:$C,CONCATENATE($A17,S$1)))),0)</f>
        <v>0</v>
      </c>
      <c r="T17" s="5">
        <f>IFERROR(IF($A17=T$1,"", COUNTIF('raw data'!$B:$B,CONCATENATE($A17,T$1))/SUM(COUNTIF('raw data'!$B:$B,CONCATENATE($A17,T$1)),COUNTIF('raw data'!$C:$C,CONCATENATE($A17,T$1)))),0)</f>
        <v>0</v>
      </c>
      <c r="U17" s="5">
        <f>IFERROR(IF($A17=U$1,"", COUNTIF('raw data'!$B:$B,CONCATENATE($A17,U$1))/SUM(COUNTIF('raw data'!$B:$B,CONCATENATE($A17,U$1)),COUNTIF('raw data'!$C:$C,CONCATENATE($A17,U$1)))),0)</f>
        <v>0</v>
      </c>
      <c r="V17" s="5">
        <f>IFERROR(IF($A17=V$1,"", COUNTIF('raw data'!$B:$B,CONCATENATE($A17,V$1))/SUM(COUNTIF('raw data'!$B:$B,CONCATENATE($A17,V$1)),COUNTIF('raw data'!$C:$C,CONCATENATE($A17,V$1)))),0)</f>
        <v>0</v>
      </c>
      <c r="W17" s="5">
        <f>IFERROR(IF($A17=W$1,"", COUNTIF('raw data'!$B:$B,CONCATENATE($A17,W$1))/SUM(COUNTIF('raw data'!$B:$B,CONCATENATE($A17,W$1)),COUNTIF('raw data'!$C:$C,CONCATENATE($A17,W$1)))),0)</f>
        <v>0</v>
      </c>
      <c r="X17" s="5">
        <f>IFERROR(IF($A17=X$1,"", COUNTIF('raw data'!$B:$B,CONCATENATE($A17,X$1))/SUM(COUNTIF('raw data'!$B:$B,CONCATENATE($A17,X$1)),COUNTIF('raw data'!$C:$C,CONCATENATE($A17,X$1)))),0)</f>
        <v>0</v>
      </c>
      <c r="Y17" s="5">
        <f>IFERROR(IF($A17=Y$1,"", COUNTIF('raw data'!$B:$B,CONCATENATE($A17,Y$1))/SUM(COUNTIF('raw data'!$B:$B,CONCATENATE($A17,Y$1)),COUNTIF('raw data'!$C:$C,CONCATENATE($A17,Y$1)))),0)</f>
        <v>0</v>
      </c>
      <c r="Z17" s="5">
        <f>IFERROR(IF($A17=Z$1,"", COUNTIF('raw data'!$B:$B,CONCATENATE($A17,Z$1))/SUM(COUNTIF('raw data'!$B:$B,CONCATENATE($A17,Z$1)),COUNTIF('raw data'!$C:$C,CONCATENATE($A17,Z$1)))),0)</f>
        <v>0</v>
      </c>
      <c r="AA17" s="5">
        <f>IFERROR(IF($A17=AA$1,"", COUNTIF('raw data'!$B:$B,CONCATENATE($A17,AA$1))/SUM(COUNTIF('raw data'!$B:$B,CONCATENATE($A17,AA$1)),COUNTIF('raw data'!$C:$C,CONCATENATE($A17,AA$1)))),0)</f>
        <v>0</v>
      </c>
      <c r="AB17" s="5">
        <f>IFERROR(IF($A17=AB$1,"", COUNTIF('raw data'!$B:$B,CONCATENATE($A17,AB$1))/SUM(COUNTIF('raw data'!$B:$B,CONCATENATE($A17,AB$1)),COUNTIF('raw data'!$C:$C,CONCATENATE($A17,AB$1)))),0)</f>
        <v>0</v>
      </c>
      <c r="AC17" s="5">
        <f>IFERROR(IF($A17=AC$1,"", COUNTIF('raw data'!$B:$B,CONCATENATE($A17,AC$1))/SUM(COUNTIF('raw data'!$B:$B,CONCATENATE($A17,AC$1)),COUNTIF('raw data'!$C:$C,CONCATENATE($A17,AC$1)))),0)</f>
        <v>0</v>
      </c>
      <c r="AD17" s="5">
        <f>IFERROR(IF($A17=AD$1,"", COUNTIF('raw data'!$B:$B,CONCATENATE($A17,AD$1))/SUM(COUNTIF('raw data'!$B:$B,CONCATENATE($A17,AD$1)),COUNTIF('raw data'!$C:$C,CONCATENATE($A17,AD$1)))),0)</f>
        <v>0</v>
      </c>
      <c r="AE17" s="5">
        <f>IFERROR(IF($A17=AE$1,"", COUNTIF('raw data'!$B:$B,CONCATENATE($A17,AE$1))/SUM(COUNTIF('raw data'!$B:$B,CONCATENATE($A17,AE$1)),COUNTIF('raw data'!$C:$C,CONCATENATE($A17,AE$1)))),0)</f>
        <v>0</v>
      </c>
      <c r="AF17" s="5">
        <f>IFERROR(IF($A17=AF$1,"", COUNTIF('raw data'!$B:$B,CONCATENATE($A17,AF$1))/SUM(COUNTIF('raw data'!$B:$B,CONCATENATE($A17,AF$1)),COUNTIF('raw data'!$C:$C,CONCATENATE($A17,AF$1)))),0)</f>
        <v>0</v>
      </c>
      <c r="AG17" s="5">
        <f>IFERROR(IF($A17=AG$1,"", COUNTIF('raw data'!$B:$B,CONCATENATE($A17,AG$1))/SUM(COUNTIF('raw data'!$B:$B,CONCATENATE($A17,AG$1)),COUNTIF('raw data'!$C:$C,CONCATENATE($A17,AG$1)))),0)</f>
        <v>0</v>
      </c>
      <c r="AH17" s="5">
        <f>IFERROR(IF($A17=AH$1,"", COUNTIF('raw data'!$B:$B,CONCATENATE($A17,AH$1))/SUM(COUNTIF('raw data'!$B:$B,CONCATENATE($A17,AH$1)),COUNTIF('raw data'!$C:$C,CONCATENATE($A17,AH$1)))),0)</f>
        <v>0</v>
      </c>
      <c r="AI17" s="5">
        <f>IFERROR(IF($A17=AI$1,"", COUNTIF('raw data'!$B:$B,CONCATENATE($A17,AI$1))/SUM(COUNTIF('raw data'!$B:$B,CONCATENATE($A17,AI$1)),COUNTIF('raw data'!$C:$C,CONCATENATE($A17,AI$1)))),0)</f>
        <v>0</v>
      </c>
      <c r="AJ17" s="5">
        <f>IFERROR(IF($A17=AJ$1,"", COUNTIF('raw data'!$B:$B,CONCATENATE($A17,AJ$1))/SUM(COUNTIF('raw data'!$B:$B,CONCATENATE($A17,AJ$1)),COUNTIF('raw data'!$C:$C,CONCATENATE($A17,AJ$1)))),0)</f>
        <v>0</v>
      </c>
      <c r="AK17" s="5">
        <f>IFERROR(IF($A17=AK$1,"", COUNTIF('raw data'!$B:$B,CONCATENATE($A17,AK$1))/SUM(COUNTIF('raw data'!$B:$B,CONCATENATE($A17,AK$1)),COUNTIF('raw data'!$C:$C,CONCATENATE($A17,AK$1)))),0)</f>
        <v>0</v>
      </c>
      <c r="AL17" s="5">
        <f>IFERROR(IF($A17=AL$1,"", COUNTIF('raw data'!$B:$B,CONCATENATE($A17,AL$1))/SUM(COUNTIF('raw data'!$B:$B,CONCATENATE($A17,AL$1)),COUNTIF('raw data'!$C:$C,CONCATENATE($A17,AL$1)))),0)</f>
        <v>0</v>
      </c>
      <c r="AM17" s="5">
        <f>IFERROR(IF($A17=AM$1,"", COUNTIF('raw data'!$B:$B,CONCATENATE($A17,AM$1))/SUM(COUNTIF('raw data'!$B:$B,CONCATENATE($A17,AM$1)),COUNTIF('raw data'!$C:$C,CONCATENATE($A17,AM$1)))),0)</f>
        <v>0</v>
      </c>
      <c r="AN17" s="5">
        <f>IFERROR(IF($A17=AN$1,"", COUNTIF('raw data'!$B:$B,CONCATENATE($A17,AN$1))/SUM(COUNTIF('raw data'!$B:$B,CONCATENATE($A17,AN$1)),COUNTIF('raw data'!$C:$C,CONCATENATE($A17,AN$1)))),0)</f>
        <v>0</v>
      </c>
      <c r="AO17" s="5">
        <f>IFERROR(IF($A17=AO$1,"", COUNTIF('raw data'!$B:$B,CONCATENATE($A17,AO$1))/SUM(COUNTIF('raw data'!$B:$B,CONCATENATE($A17,AO$1)),COUNTIF('raw data'!$C:$C,CONCATENATE($A17,AO$1)))),0)</f>
        <v>0</v>
      </c>
      <c r="AP17" s="5">
        <f>IFERROR(IF($A17=AP$1,"", COUNTIF('raw data'!$B:$B,CONCATENATE($A17,AP$1))/SUM(COUNTIF('raw data'!$B:$B,CONCATENATE($A17,AP$1)),COUNTIF('raw data'!$C:$C,CONCATENATE($A17,AP$1)))),0)</f>
        <v>1</v>
      </c>
      <c r="AQ17" s="5">
        <f>IFERROR(IF($A17=AQ$1,"", COUNTIF('raw data'!$B:$B,CONCATENATE($A17,AQ$1))/SUM(COUNTIF('raw data'!$B:$B,CONCATENATE($A17,AQ$1)),COUNTIF('raw data'!$C:$C,CONCATENATE($A17,AQ$1)))),0)</f>
        <v>0</v>
      </c>
      <c r="AR17" s="5">
        <f>IFERROR(IF($A17=AR$1,"", COUNTIF('raw data'!$B:$B,CONCATENATE($A17,AR$1))/SUM(COUNTIF('raw data'!$B:$B,CONCATENATE($A17,AR$1)),COUNTIF('raw data'!$C:$C,CONCATENATE($A17,AR$1)))),0)</f>
        <v>0</v>
      </c>
      <c r="AS17" s="5">
        <f>IFERROR(IF($A17=AS$1,"", COUNTIF('raw data'!$B:$B,CONCATENATE($A17,AS$1))/SUM(COUNTIF('raw data'!$B:$B,CONCATENATE($A17,AS$1)),COUNTIF('raw data'!$C:$C,CONCATENATE($A17,AS$1)))),0)</f>
        <v>0</v>
      </c>
      <c r="AT17" s="5">
        <f>IFERROR(IF($A17=AT$1,"", COUNTIF('raw data'!$B:$B,CONCATENATE($A17,AT$1))/SUM(COUNTIF('raw data'!$B:$B,CONCATENATE($A17,AT$1)),COUNTIF('raw data'!$C:$C,CONCATENATE($A17,AT$1)))),0)</f>
        <v>0</v>
      </c>
      <c r="AU17" s="5">
        <f>IFERROR(IF($A17=AU$1,"", COUNTIF('raw data'!$B:$B,CONCATENATE($A17,AU$1))/SUM(COUNTIF('raw data'!$B:$B,CONCATENATE($A17,AU$1)),COUNTIF('raw data'!$C:$C,CONCATENATE($A17,AU$1)))),0)</f>
        <v>0</v>
      </c>
      <c r="AV17" s="5">
        <f>IFERROR(IF($A17=AV$1,"", COUNTIF('raw data'!$B:$B,CONCATENATE($A17,AV$1))/SUM(COUNTIF('raw data'!$B:$B,CONCATENATE($A17,AV$1)),COUNTIF('raw data'!$C:$C,CONCATENATE($A17,AV$1)))),0)</f>
        <v>0</v>
      </c>
      <c r="AW17" s="5">
        <f>IFERROR(IF($A17=AW$1,"", COUNTIF('raw data'!$B:$B,CONCATENATE($A17,AW$1))/SUM(COUNTIF('raw data'!$B:$B,CONCATENATE($A17,AW$1)),COUNTIF('raw data'!$C:$C,CONCATENATE($A17,AW$1)))),0)</f>
        <v>0</v>
      </c>
      <c r="AX17" s="5">
        <f>IFERROR(IF($A17=AX$1,"", COUNTIF('raw data'!$B:$B,CONCATENATE($A17,AX$1))/SUM(COUNTIF('raw data'!$B:$B,CONCATENATE($A17,AX$1)),COUNTIF('raw data'!$C:$C,CONCATENATE($A17,AX$1)))),0)</f>
        <v>0</v>
      </c>
      <c r="AY17" s="5">
        <f>IFERROR(IF($A17=AY$1,"", COUNTIF('raw data'!$B:$B,CONCATENATE($A17,AY$1))/SUM(COUNTIF('raw data'!$B:$B,CONCATENATE($A17,AY$1)),COUNTIF('raw data'!$C:$C,CONCATENATE($A17,AY$1)))),0)</f>
        <v>0</v>
      </c>
      <c r="AZ17" s="5">
        <f>IFERROR(IF($A17=AZ$1,"", COUNTIF('raw data'!$B:$B,CONCATENATE($A17,AZ$1))/SUM(COUNTIF('raw data'!$B:$B,CONCATENATE($A17,AZ$1)),COUNTIF('raw data'!$C:$C,CONCATENATE($A17,AZ$1)))),0)</f>
        <v>0</v>
      </c>
      <c r="BA17" s="5">
        <f>IFERROR(IF($A17=BA$1,"", COUNTIF('raw data'!$B:$B,CONCATENATE($A17,BA$1))/SUM(COUNTIF('raw data'!$B:$B,CONCATENATE($A17,BA$1)),COUNTIF('raw data'!$C:$C,CONCATENATE($A17,BA$1)))),0)</f>
        <v>0</v>
      </c>
      <c r="BB17" s="5">
        <f>IFERROR(IF($A17=BB$1,"", COUNTIF('raw data'!$B:$B,CONCATENATE($A17,BB$1))/SUM(COUNTIF('raw data'!$B:$B,CONCATENATE($A17,BB$1)),COUNTIF('raw data'!$C:$C,CONCATENATE($A17,BB$1)))),0)</f>
        <v>0</v>
      </c>
      <c r="BC17" s="5">
        <f>IFERROR(IF($A17=BC$1,"", COUNTIF('raw data'!$B:$B,CONCATENATE($A17,BC$1))/SUM(COUNTIF('raw data'!$B:$B,CONCATENATE($A17,BC$1)),COUNTIF('raw data'!$C:$C,CONCATENATE($A17,BC$1)))),0)</f>
        <v>0</v>
      </c>
      <c r="BD17" s="5">
        <f>IFERROR(IF($A17=BD$1,"", COUNTIF('raw data'!$B:$B,CONCATENATE($A17,BD$1))/SUM(COUNTIF('raw data'!$B:$B,CONCATENATE($A17,BD$1)),COUNTIF('raw data'!$C:$C,CONCATENATE($A17,BD$1)))),0)</f>
        <v>0</v>
      </c>
      <c r="BE17" s="5">
        <f>IFERROR(IF($A17=BE$1,"", COUNTIF('raw data'!$B:$B,CONCATENATE($A17,BE$1))/SUM(COUNTIF('raw data'!$B:$B,CONCATENATE($A17,BE$1)),COUNTIF('raw data'!$C:$C,CONCATENATE($A17,BE$1)))),0)</f>
        <v>0</v>
      </c>
      <c r="BF17" s="5">
        <f>IFERROR(IF($A17=BF$1,"", COUNTIF('raw data'!$B:$B,CONCATENATE($A17,BF$1))/SUM(COUNTIF('raw data'!$B:$B,CONCATENATE($A17,BF$1)),COUNTIF('raw data'!$C:$C,CONCATENATE($A17,BF$1)))),0)</f>
        <v>0</v>
      </c>
      <c r="BG17" s="5">
        <f>IFERROR(IF($A17=BG$1,"", COUNTIF('raw data'!$B:$B,CONCATENATE($A17,BG$1))/SUM(COUNTIF('raw data'!$B:$B,CONCATENATE($A17,BG$1)),COUNTIF('raw data'!$C:$C,CONCATENATE($A17,BG$1)))),0)</f>
        <v>0</v>
      </c>
      <c r="BH17" s="5">
        <f>IFERROR(IF($A17=BH$1,"", COUNTIF('raw data'!$B:$B,CONCATENATE($A17,BH$1))/SUM(COUNTIF('raw data'!$B:$B,CONCATENATE($A17,BH$1)),COUNTIF('raw data'!$C:$C,CONCATENATE($A17,BH$1)))),0)</f>
        <v>0</v>
      </c>
      <c r="BI17" s="5">
        <f>IFERROR(IF($A17=BI$1,"", COUNTIF('raw data'!$B:$B,CONCATENATE($A17,BI$1))/SUM(COUNTIF('raw data'!$B:$B,CONCATENATE($A17,BI$1)),COUNTIF('raw data'!$C:$C,CONCATENATE($A17,BI$1)))),0)</f>
        <v>1</v>
      </c>
      <c r="BJ17" s="5">
        <f>IFERROR(IF($A17=BJ$1,"", COUNTIF('raw data'!$B:$B,CONCATENATE($A17,BJ$1))/SUM(COUNTIF('raw data'!$B:$B,CONCATENATE($A17,BJ$1)),COUNTIF('raw data'!$C:$C,CONCATENATE($A17,BJ$1)))),0)</f>
        <v>0</v>
      </c>
      <c r="BK17" s="5">
        <f>IFERROR(IF($A17=BK$1,"", COUNTIF('raw data'!$B:$B,CONCATENATE($A17,BK$1))/SUM(COUNTIF('raw data'!$B:$B,CONCATENATE($A17,BK$1)),COUNTIF('raw data'!$C:$C,CONCATENATE($A17,BK$1)))),0)</f>
        <v>0</v>
      </c>
      <c r="BL17" s="5">
        <f>IFERROR(IF($A17=BL$1,"", COUNTIF('raw data'!$B:$B,CONCATENATE($A17,BL$1))/SUM(COUNTIF('raw data'!$B:$B,CONCATENATE($A17,BL$1)),COUNTIF('raw data'!$C:$C,CONCATENATE($A17,BL$1)))),0)</f>
        <v>0</v>
      </c>
      <c r="BM17" s="5">
        <f>IFERROR(IF($A17=BM$1,"", COUNTIF('raw data'!$B:$B,CONCATENATE($A17,BM$1))/SUM(COUNTIF('raw data'!$B:$B,CONCATENATE($A17,BM$1)),COUNTIF('raw data'!$C:$C,CONCATENATE($A17,BM$1)))),0)</f>
        <v>0</v>
      </c>
      <c r="BN17" s="5">
        <f>IFERROR(IF($A17=BN$1,"", COUNTIF('raw data'!$B:$B,CONCATENATE($A17,BN$1))/SUM(COUNTIF('raw data'!$B:$B,CONCATENATE($A17,BN$1)),COUNTIF('raw data'!$C:$C,CONCATENATE($A17,BN$1)))),0)</f>
        <v>0</v>
      </c>
      <c r="BO17" s="5">
        <f>IFERROR(IF($A17=BO$1,"", COUNTIF('raw data'!$B:$B,CONCATENATE($A17,BO$1))/SUM(COUNTIF('raw data'!$B:$B,CONCATENATE($A17,BO$1)),COUNTIF('raw data'!$C:$C,CONCATENATE($A17,BO$1)))),0)</f>
        <v>0</v>
      </c>
      <c r="BP17" s="5">
        <f>IFERROR(IF($A17=BP$1,"", COUNTIF('raw data'!$B:$B,CONCATENATE($A17,BP$1))/SUM(COUNTIF('raw data'!$B:$B,CONCATENATE($A17,BP$1)),COUNTIF('raw data'!$C:$C,CONCATENATE($A17,BP$1)))),0)</f>
        <v>0</v>
      </c>
      <c r="BQ17" s="5">
        <f>IFERROR(IF($A17=BQ$1,"", COUNTIF('raw data'!$B:$B,CONCATENATE($A17,BQ$1))/SUM(COUNTIF('raw data'!$B:$B,CONCATENATE($A17,BQ$1)),COUNTIF('raw data'!$C:$C,CONCATENATE($A17,BQ$1)))),0)</f>
        <v>0</v>
      </c>
      <c r="BR17" s="5">
        <f>IFERROR(IF($A17=BR$1,"", COUNTIF('raw data'!$B:$B,CONCATENATE($A17,BR$1))/SUM(COUNTIF('raw data'!$B:$B,CONCATENATE($A17,BR$1)),COUNTIF('raw data'!$C:$C,CONCATENATE($A17,BR$1)))),0)</f>
        <v>0</v>
      </c>
      <c r="BS17" s="5">
        <f>IFERROR(IF($A17=BS$1,"", COUNTIF('raw data'!$B:$B,CONCATENATE($A17,BS$1))/SUM(COUNTIF('raw data'!$B:$B,CONCATENATE($A17,BS$1)),COUNTIF('raw data'!$C:$C,CONCATENATE($A17,BS$1)))),0)</f>
        <v>0</v>
      </c>
      <c r="BT17" s="5">
        <f>IFERROR(IF($A17=BT$1,"", COUNTIF('raw data'!$B:$B,CONCATENATE($A17,BT$1))/SUM(COUNTIF('raw data'!$B:$B,CONCATENATE($A17,BT$1)),COUNTIF('raw data'!$C:$C,CONCATENATE($A17,BT$1)))),0)</f>
        <v>1</v>
      </c>
      <c r="BU17" s="5">
        <f>IFERROR(IF($A17=BU$1,"", COUNTIF('raw data'!$B:$B,CONCATENATE($A17,BU$1))/SUM(COUNTIF('raw data'!$B:$B,CONCATENATE($A17,BU$1)),COUNTIF('raw data'!$C:$C,CONCATENATE($A17,BU$1)))),0)</f>
        <v>0</v>
      </c>
      <c r="BV17" s="5">
        <f>IFERROR(IF($A17=BV$1,"", COUNTIF('raw data'!$B:$B,CONCATENATE($A17,BV$1))/SUM(COUNTIF('raw data'!$B:$B,CONCATENATE($A17,BV$1)),COUNTIF('raw data'!$C:$C,CONCATENATE($A17,BV$1)))),0)</f>
        <v>0</v>
      </c>
      <c r="BW17" s="5">
        <f>IFERROR(IF($A17=BW$1,"", COUNTIF('raw data'!$B:$B,CONCATENATE($A17,BW$1))/SUM(COUNTIF('raw data'!$B:$B,CONCATENATE($A17,BW$1)),COUNTIF('raw data'!$C:$C,CONCATENATE($A17,BW$1)))),0)</f>
        <v>0</v>
      </c>
      <c r="BX17" s="5">
        <f>IFERROR(IF($A17=BX$1,"", COUNTIF('raw data'!$B:$B,CONCATENATE($A17,BX$1))/SUM(COUNTIF('raw data'!$B:$B,CONCATENATE($A17,BX$1)),COUNTIF('raw data'!$C:$C,CONCATENATE($A17,BX$1)))),0)</f>
        <v>0</v>
      </c>
      <c r="BY17" s="5">
        <f>IFERROR(IF($A17=BY$1,"", COUNTIF('raw data'!$B:$B,CONCATENATE($A17,BY$1))/SUM(COUNTIF('raw data'!$B:$B,CONCATENATE($A17,BY$1)),COUNTIF('raw data'!$C:$C,CONCATENATE($A17,BY$1)))),0)</f>
        <v>0</v>
      </c>
      <c r="BZ17" s="5">
        <f>IFERROR(IF($A17=BZ$1,"", COUNTIF('raw data'!$B:$B,CONCATENATE($A17,BZ$1))/SUM(COUNTIF('raw data'!$B:$B,CONCATENATE($A17,BZ$1)),COUNTIF('raw data'!$C:$C,CONCATENATE($A17,BZ$1)))),0)</f>
        <v>0</v>
      </c>
      <c r="CA17" s="5">
        <f>IFERROR(IF($A17=CA$1,"", COUNTIF('raw data'!$B:$B,CONCATENATE($A17,CA$1))/SUM(COUNTIF('raw data'!$B:$B,CONCATENATE($A17,CA$1)),COUNTIF('raw data'!$C:$C,CONCATENATE($A17,CA$1)))),0)</f>
        <v>0</v>
      </c>
    </row>
    <row r="18">
      <c r="A18" s="6" t="str">
        <f>'winlose rates'!A18</f>
        <v>cannon</v>
      </c>
      <c r="B18" s="5">
        <f>IFERROR(IF($A18=B$1,"", COUNTIF('raw data'!$B:$B,CONCATENATE($A18,B$1))/SUM(COUNTIF('raw data'!$B:$B,CONCATENATE($A18,B$1)),COUNTIF('raw data'!$C:$C,CONCATENATE($A18,B$1)))),0)</f>
        <v>0</v>
      </c>
      <c r="C18" s="5">
        <f>IFERROR(IF($A18=C$1,"", COUNTIF('raw data'!$B:$B,CONCATENATE($A18,C$1))/SUM(COUNTIF('raw data'!$B:$B,CONCATENATE($A18,C$1)),COUNTIF('raw data'!$C:$C,CONCATENATE($A18,C$1)))),0)</f>
        <v>0</v>
      </c>
      <c r="D18" s="5">
        <f>IFERROR(IF($A18=D$1,"", COUNTIF('raw data'!$B:$B,CONCATENATE($A18,D$1))/SUM(COUNTIF('raw data'!$B:$B,CONCATENATE($A18,D$1)),COUNTIF('raw data'!$C:$C,CONCATENATE($A18,D$1)))),0)</f>
        <v>0</v>
      </c>
      <c r="E18" s="5">
        <f>IFERROR(IF($A18=E$1,"", COUNTIF('raw data'!$B:$B,CONCATENATE($A18,E$1))/SUM(COUNTIF('raw data'!$B:$B,CONCATENATE($A18,E$1)),COUNTIF('raw data'!$C:$C,CONCATENATE($A18,E$1)))),0)</f>
        <v>0</v>
      </c>
      <c r="F18" s="5">
        <f>IFERROR(IF($A18=F$1,"", COUNTIF('raw data'!$B:$B,CONCATENATE($A18,F$1))/SUM(COUNTIF('raw data'!$B:$B,CONCATENATE($A18,F$1)),COUNTIF('raw data'!$C:$C,CONCATENATE($A18,F$1)))),0)</f>
        <v>0</v>
      </c>
      <c r="G18" s="5">
        <f>IFERROR(IF($A18=G$1,"", COUNTIF('raw data'!$B:$B,CONCATENATE($A18,G$1))/SUM(COUNTIF('raw data'!$B:$B,CONCATENATE($A18,G$1)),COUNTIF('raw data'!$C:$C,CONCATENATE($A18,G$1)))),0)</f>
        <v>0</v>
      </c>
      <c r="H18" s="5">
        <f>IFERROR(IF($A18=H$1,"", COUNTIF('raw data'!$B:$B,CONCATENATE($A18,H$1))/SUM(COUNTIF('raw data'!$B:$B,CONCATENATE($A18,H$1)),COUNTIF('raw data'!$C:$C,CONCATENATE($A18,H$1)))),0)</f>
        <v>0</v>
      </c>
      <c r="I18" s="5">
        <f>IFERROR(IF($A18=I$1,"", COUNTIF('raw data'!$B:$B,CONCATENATE($A18,I$1))/SUM(COUNTIF('raw data'!$B:$B,CONCATENATE($A18,I$1)),COUNTIF('raw data'!$C:$C,CONCATENATE($A18,I$1)))),0)</f>
        <v>0</v>
      </c>
      <c r="J18" s="5">
        <f>IFERROR(IF($A18=J$1,"", COUNTIF('raw data'!$B:$B,CONCATENATE($A18,J$1))/SUM(COUNTIF('raw data'!$B:$B,CONCATENATE($A18,J$1)),COUNTIF('raw data'!$C:$C,CONCATENATE($A18,J$1)))),0)</f>
        <v>0</v>
      </c>
      <c r="K18" s="5">
        <f>IFERROR(IF($A18=K$1,"", COUNTIF('raw data'!$B:$B,CONCATENATE($A18,K$1))/SUM(COUNTIF('raw data'!$B:$B,CONCATENATE($A18,K$1)),COUNTIF('raw data'!$C:$C,CONCATENATE($A18,K$1)))),0)</f>
        <v>0</v>
      </c>
      <c r="L18" s="5">
        <f>IFERROR(IF($A18=L$1,"", COUNTIF('raw data'!$B:$B,CONCATENATE($A18,L$1))/SUM(COUNTIF('raw data'!$B:$B,CONCATENATE($A18,L$1)),COUNTIF('raw data'!$C:$C,CONCATENATE($A18,L$1)))),0)</f>
        <v>1</v>
      </c>
      <c r="M18" s="5">
        <f>IFERROR(IF($A18=M$1,"", COUNTIF('raw data'!$B:$B,CONCATENATE($A18,M$1))/SUM(COUNTIF('raw data'!$B:$B,CONCATENATE($A18,M$1)),COUNTIF('raw data'!$C:$C,CONCATENATE($A18,M$1)))),0)</f>
        <v>0</v>
      </c>
      <c r="N18" s="5">
        <f>IFERROR(IF($A18=N$1,"", COUNTIF('raw data'!$B:$B,CONCATENATE($A18,N$1))/SUM(COUNTIF('raw data'!$B:$B,CONCATENATE($A18,N$1)),COUNTIF('raw data'!$C:$C,CONCATENATE($A18,N$1)))),0)</f>
        <v>0</v>
      </c>
      <c r="O18" s="5">
        <f>IFERROR(IF($A18=O$1,"", COUNTIF('raw data'!$B:$B,CONCATENATE($A18,O$1))/SUM(COUNTIF('raw data'!$B:$B,CONCATENATE($A18,O$1)),COUNTIF('raw data'!$C:$C,CONCATENATE($A18,O$1)))),0)</f>
        <v>0</v>
      </c>
      <c r="P18" s="5">
        <f>IFERROR(IF($A18=P$1,"", COUNTIF('raw data'!$B:$B,CONCATENATE($A18,P$1))/SUM(COUNTIF('raw data'!$B:$B,CONCATENATE($A18,P$1)),COUNTIF('raw data'!$C:$C,CONCATENATE($A18,P$1)))),0)</f>
        <v>0</v>
      </c>
      <c r="Q18" s="5">
        <f>IFERROR(IF($A18=Q$1,"", COUNTIF('raw data'!$B:$B,CONCATENATE($A18,Q$1))/SUM(COUNTIF('raw data'!$B:$B,CONCATENATE($A18,Q$1)),COUNTIF('raw data'!$C:$C,CONCATENATE($A18,Q$1)))),0)</f>
        <v>0</v>
      </c>
      <c r="R18" s="5" t="str">
        <f>IFERROR(IF($A18=R$1,"", COUNTIF('raw data'!$B:$B,CONCATENATE($A18,R$1))/SUM(COUNTIF('raw data'!$B:$B,CONCATENATE($A18,R$1)),COUNTIF('raw data'!$C:$C,CONCATENATE($A18,R$1)))),0)</f>
        <v/>
      </c>
      <c r="S18" s="5">
        <f>IFERROR(IF($A18=S$1,"", COUNTIF('raw data'!$B:$B,CONCATENATE($A18,S$1))/SUM(COUNTIF('raw data'!$B:$B,CONCATENATE($A18,S$1)),COUNTIF('raw data'!$C:$C,CONCATENATE($A18,S$1)))),0)</f>
        <v>0</v>
      </c>
      <c r="T18" s="5">
        <f>IFERROR(IF($A18=T$1,"", COUNTIF('raw data'!$B:$B,CONCATENATE($A18,T$1))/SUM(COUNTIF('raw data'!$B:$B,CONCATENATE($A18,T$1)),COUNTIF('raw data'!$C:$C,CONCATENATE($A18,T$1)))),0)</f>
        <v>0</v>
      </c>
      <c r="U18" s="5">
        <f>IFERROR(IF($A18=U$1,"", COUNTIF('raw data'!$B:$B,CONCATENATE($A18,U$1))/SUM(COUNTIF('raw data'!$B:$B,CONCATENATE($A18,U$1)),COUNTIF('raw data'!$C:$C,CONCATENATE($A18,U$1)))),0)</f>
        <v>0</v>
      </c>
      <c r="V18" s="5">
        <f>IFERROR(IF($A18=V$1,"", COUNTIF('raw data'!$B:$B,CONCATENATE($A18,V$1))/SUM(COUNTIF('raw data'!$B:$B,CONCATENATE($A18,V$1)),COUNTIF('raw data'!$C:$C,CONCATENATE($A18,V$1)))),0)</f>
        <v>0</v>
      </c>
      <c r="W18" s="5">
        <f>IFERROR(IF($A18=W$1,"", COUNTIF('raw data'!$B:$B,CONCATENATE($A18,W$1))/SUM(COUNTIF('raw data'!$B:$B,CONCATENATE($A18,W$1)),COUNTIF('raw data'!$C:$C,CONCATENATE($A18,W$1)))),0)</f>
        <v>0</v>
      </c>
      <c r="X18" s="5">
        <f>IFERROR(IF($A18=X$1,"", COUNTIF('raw data'!$B:$B,CONCATENATE($A18,X$1))/SUM(COUNTIF('raw data'!$B:$B,CONCATENATE($A18,X$1)),COUNTIF('raw data'!$C:$C,CONCATENATE($A18,X$1)))),0)</f>
        <v>0</v>
      </c>
      <c r="Y18" s="5">
        <f>IFERROR(IF($A18=Y$1,"", COUNTIF('raw data'!$B:$B,CONCATENATE($A18,Y$1))/SUM(COUNTIF('raw data'!$B:$B,CONCATENATE($A18,Y$1)),COUNTIF('raw data'!$C:$C,CONCATENATE($A18,Y$1)))),0)</f>
        <v>0</v>
      </c>
      <c r="Z18" s="5">
        <f>IFERROR(IF($A18=Z$1,"", COUNTIF('raw data'!$B:$B,CONCATENATE($A18,Z$1))/SUM(COUNTIF('raw data'!$B:$B,CONCATENATE($A18,Z$1)),COUNTIF('raw data'!$C:$C,CONCATENATE($A18,Z$1)))),0)</f>
        <v>0</v>
      </c>
      <c r="AA18" s="5">
        <f>IFERROR(IF($A18=AA$1,"", COUNTIF('raw data'!$B:$B,CONCATENATE($A18,AA$1))/SUM(COUNTIF('raw data'!$B:$B,CONCATENATE($A18,AA$1)),COUNTIF('raw data'!$C:$C,CONCATENATE($A18,AA$1)))),0)</f>
        <v>0</v>
      </c>
      <c r="AB18" s="5">
        <f>IFERROR(IF($A18=AB$1,"", COUNTIF('raw data'!$B:$B,CONCATENATE($A18,AB$1))/SUM(COUNTIF('raw data'!$B:$B,CONCATENATE($A18,AB$1)),COUNTIF('raw data'!$C:$C,CONCATENATE($A18,AB$1)))),0)</f>
        <v>0</v>
      </c>
      <c r="AC18" s="5">
        <f>IFERROR(IF($A18=AC$1,"", COUNTIF('raw data'!$B:$B,CONCATENATE($A18,AC$1))/SUM(COUNTIF('raw data'!$B:$B,CONCATENATE($A18,AC$1)),COUNTIF('raw data'!$C:$C,CONCATENATE($A18,AC$1)))),0)</f>
        <v>0</v>
      </c>
      <c r="AD18" s="5">
        <f>IFERROR(IF($A18=AD$1,"", COUNTIF('raw data'!$B:$B,CONCATENATE($A18,AD$1))/SUM(COUNTIF('raw data'!$B:$B,CONCATENATE($A18,AD$1)),COUNTIF('raw data'!$C:$C,CONCATENATE($A18,AD$1)))),0)</f>
        <v>0</v>
      </c>
      <c r="AE18" s="5">
        <f>IFERROR(IF($A18=AE$1,"", COUNTIF('raw data'!$B:$B,CONCATENATE($A18,AE$1))/SUM(COUNTIF('raw data'!$B:$B,CONCATENATE($A18,AE$1)),COUNTIF('raw data'!$C:$C,CONCATENATE($A18,AE$1)))),0)</f>
        <v>0</v>
      </c>
      <c r="AF18" s="5">
        <f>IFERROR(IF($A18=AF$1,"", COUNTIF('raw data'!$B:$B,CONCATENATE($A18,AF$1))/SUM(COUNTIF('raw data'!$B:$B,CONCATENATE($A18,AF$1)),COUNTIF('raw data'!$C:$C,CONCATENATE($A18,AF$1)))),0)</f>
        <v>0</v>
      </c>
      <c r="AG18" s="5">
        <f>IFERROR(IF($A18=AG$1,"", COUNTIF('raw data'!$B:$B,CONCATENATE($A18,AG$1))/SUM(COUNTIF('raw data'!$B:$B,CONCATENATE($A18,AG$1)),COUNTIF('raw data'!$C:$C,CONCATENATE($A18,AG$1)))),0)</f>
        <v>0</v>
      </c>
      <c r="AH18" s="5">
        <f>IFERROR(IF($A18=AH$1,"", COUNTIF('raw data'!$B:$B,CONCATENATE($A18,AH$1))/SUM(COUNTIF('raw data'!$B:$B,CONCATENATE($A18,AH$1)),COUNTIF('raw data'!$C:$C,CONCATENATE($A18,AH$1)))),0)</f>
        <v>0</v>
      </c>
      <c r="AI18" s="5">
        <f>IFERROR(IF($A18=AI$1,"", COUNTIF('raw data'!$B:$B,CONCATENATE($A18,AI$1))/SUM(COUNTIF('raw data'!$B:$B,CONCATENATE($A18,AI$1)),COUNTIF('raw data'!$C:$C,CONCATENATE($A18,AI$1)))),0)</f>
        <v>0</v>
      </c>
      <c r="AJ18" s="5">
        <f>IFERROR(IF($A18=AJ$1,"", COUNTIF('raw data'!$B:$B,CONCATENATE($A18,AJ$1))/SUM(COUNTIF('raw data'!$B:$B,CONCATENATE($A18,AJ$1)),COUNTIF('raw data'!$C:$C,CONCATENATE($A18,AJ$1)))),0)</f>
        <v>0</v>
      </c>
      <c r="AK18" s="5">
        <f>IFERROR(IF($A18=AK$1,"", COUNTIF('raw data'!$B:$B,CONCATENATE($A18,AK$1))/SUM(COUNTIF('raw data'!$B:$B,CONCATENATE($A18,AK$1)),COUNTIF('raw data'!$C:$C,CONCATENATE($A18,AK$1)))),0)</f>
        <v>0</v>
      </c>
      <c r="AL18" s="5">
        <f>IFERROR(IF($A18=AL$1,"", COUNTIF('raw data'!$B:$B,CONCATENATE($A18,AL$1))/SUM(COUNTIF('raw data'!$B:$B,CONCATENATE($A18,AL$1)),COUNTIF('raw data'!$C:$C,CONCATENATE($A18,AL$1)))),0)</f>
        <v>0</v>
      </c>
      <c r="AM18" s="5">
        <f>IFERROR(IF($A18=AM$1,"", COUNTIF('raw data'!$B:$B,CONCATENATE($A18,AM$1))/SUM(COUNTIF('raw data'!$B:$B,CONCATENATE($A18,AM$1)),COUNTIF('raw data'!$C:$C,CONCATENATE($A18,AM$1)))),0)</f>
        <v>0</v>
      </c>
      <c r="AN18" s="5">
        <f>IFERROR(IF($A18=AN$1,"", COUNTIF('raw data'!$B:$B,CONCATENATE($A18,AN$1))/SUM(COUNTIF('raw data'!$B:$B,CONCATENATE($A18,AN$1)),COUNTIF('raw data'!$C:$C,CONCATENATE($A18,AN$1)))),0)</f>
        <v>0</v>
      </c>
      <c r="AO18" s="5">
        <f>IFERROR(IF($A18=AO$1,"", COUNTIF('raw data'!$B:$B,CONCATENATE($A18,AO$1))/SUM(COUNTIF('raw data'!$B:$B,CONCATENATE($A18,AO$1)),COUNTIF('raw data'!$C:$C,CONCATENATE($A18,AO$1)))),0)</f>
        <v>1</v>
      </c>
      <c r="AP18" s="5">
        <f>IFERROR(IF($A18=AP$1,"", COUNTIF('raw data'!$B:$B,CONCATENATE($A18,AP$1))/SUM(COUNTIF('raw data'!$B:$B,CONCATENATE($A18,AP$1)),COUNTIF('raw data'!$C:$C,CONCATENATE($A18,AP$1)))),0)</f>
        <v>0</v>
      </c>
      <c r="AQ18" s="5">
        <f>IFERROR(IF($A18=AQ$1,"", COUNTIF('raw data'!$B:$B,CONCATENATE($A18,AQ$1))/SUM(COUNTIF('raw data'!$B:$B,CONCATENATE($A18,AQ$1)),COUNTIF('raw data'!$C:$C,CONCATENATE($A18,AQ$1)))),0)</f>
        <v>0</v>
      </c>
      <c r="AR18" s="5">
        <f>IFERROR(IF($A18=AR$1,"", COUNTIF('raw data'!$B:$B,CONCATENATE($A18,AR$1))/SUM(COUNTIF('raw data'!$B:$B,CONCATENATE($A18,AR$1)),COUNTIF('raw data'!$C:$C,CONCATENATE($A18,AR$1)))),0)</f>
        <v>0</v>
      </c>
      <c r="AS18" s="5">
        <f>IFERROR(IF($A18=AS$1,"", COUNTIF('raw data'!$B:$B,CONCATENATE($A18,AS$1))/SUM(COUNTIF('raw data'!$B:$B,CONCATENATE($A18,AS$1)),COUNTIF('raw data'!$C:$C,CONCATENATE($A18,AS$1)))),0)</f>
        <v>0</v>
      </c>
      <c r="AT18" s="5">
        <f>IFERROR(IF($A18=AT$1,"", COUNTIF('raw data'!$B:$B,CONCATENATE($A18,AT$1))/SUM(COUNTIF('raw data'!$B:$B,CONCATENATE($A18,AT$1)),COUNTIF('raw data'!$C:$C,CONCATENATE($A18,AT$1)))),0)</f>
        <v>0</v>
      </c>
      <c r="AU18" s="5">
        <f>IFERROR(IF($A18=AU$1,"", COUNTIF('raw data'!$B:$B,CONCATENATE($A18,AU$1))/SUM(COUNTIF('raw data'!$B:$B,CONCATENATE($A18,AU$1)),COUNTIF('raw data'!$C:$C,CONCATENATE($A18,AU$1)))),0)</f>
        <v>0</v>
      </c>
      <c r="AV18" s="5">
        <f>IFERROR(IF($A18=AV$1,"", COUNTIF('raw data'!$B:$B,CONCATENATE($A18,AV$1))/SUM(COUNTIF('raw data'!$B:$B,CONCATENATE($A18,AV$1)),COUNTIF('raw data'!$C:$C,CONCATENATE($A18,AV$1)))),0)</f>
        <v>0</v>
      </c>
      <c r="AW18" s="5">
        <f>IFERROR(IF($A18=AW$1,"", COUNTIF('raw data'!$B:$B,CONCATENATE($A18,AW$1))/SUM(COUNTIF('raw data'!$B:$B,CONCATENATE($A18,AW$1)),COUNTIF('raw data'!$C:$C,CONCATENATE($A18,AW$1)))),0)</f>
        <v>0</v>
      </c>
      <c r="AX18" s="5">
        <f>IFERROR(IF($A18=AX$1,"", COUNTIF('raw data'!$B:$B,CONCATENATE($A18,AX$1))/SUM(COUNTIF('raw data'!$B:$B,CONCATENATE($A18,AX$1)),COUNTIF('raw data'!$C:$C,CONCATENATE($A18,AX$1)))),0)</f>
        <v>0</v>
      </c>
      <c r="AY18" s="5">
        <f>IFERROR(IF($A18=AY$1,"", COUNTIF('raw data'!$B:$B,CONCATENATE($A18,AY$1))/SUM(COUNTIF('raw data'!$B:$B,CONCATENATE($A18,AY$1)),COUNTIF('raw data'!$C:$C,CONCATENATE($A18,AY$1)))),0)</f>
        <v>0</v>
      </c>
      <c r="AZ18" s="5">
        <f>IFERROR(IF($A18=AZ$1,"", COUNTIF('raw data'!$B:$B,CONCATENATE($A18,AZ$1))/SUM(COUNTIF('raw data'!$B:$B,CONCATENATE($A18,AZ$1)),COUNTIF('raw data'!$C:$C,CONCATENATE($A18,AZ$1)))),0)</f>
        <v>0</v>
      </c>
      <c r="BA18" s="5">
        <f>IFERROR(IF($A18=BA$1,"", COUNTIF('raw data'!$B:$B,CONCATENATE($A18,BA$1))/SUM(COUNTIF('raw data'!$B:$B,CONCATENATE($A18,BA$1)),COUNTIF('raw data'!$C:$C,CONCATENATE($A18,BA$1)))),0)</f>
        <v>0</v>
      </c>
      <c r="BB18" s="5">
        <f>IFERROR(IF($A18=BB$1,"", COUNTIF('raw data'!$B:$B,CONCATENATE($A18,BB$1))/SUM(COUNTIF('raw data'!$B:$B,CONCATENATE($A18,BB$1)),COUNTIF('raw data'!$C:$C,CONCATENATE($A18,BB$1)))),0)</f>
        <v>0</v>
      </c>
      <c r="BC18" s="5">
        <f>IFERROR(IF($A18=BC$1,"", COUNTIF('raw data'!$B:$B,CONCATENATE($A18,BC$1))/SUM(COUNTIF('raw data'!$B:$B,CONCATENATE($A18,BC$1)),COUNTIF('raw data'!$C:$C,CONCATENATE($A18,BC$1)))),0)</f>
        <v>0</v>
      </c>
      <c r="BD18" s="5">
        <f>IFERROR(IF($A18=BD$1,"", COUNTIF('raw data'!$B:$B,CONCATENATE($A18,BD$1))/SUM(COUNTIF('raw data'!$B:$B,CONCATENATE($A18,BD$1)),COUNTIF('raw data'!$C:$C,CONCATENATE($A18,BD$1)))),0)</f>
        <v>0</v>
      </c>
      <c r="BE18" s="5">
        <f>IFERROR(IF($A18=BE$1,"", COUNTIF('raw data'!$B:$B,CONCATENATE($A18,BE$1))/SUM(COUNTIF('raw data'!$B:$B,CONCATENATE($A18,BE$1)),COUNTIF('raw data'!$C:$C,CONCATENATE($A18,BE$1)))),0)</f>
        <v>0</v>
      </c>
      <c r="BF18" s="5">
        <f>IFERROR(IF($A18=BF$1,"", COUNTIF('raw data'!$B:$B,CONCATENATE($A18,BF$1))/SUM(COUNTIF('raw data'!$B:$B,CONCATENATE($A18,BF$1)),COUNTIF('raw data'!$C:$C,CONCATENATE($A18,BF$1)))),0)</f>
        <v>0</v>
      </c>
      <c r="BG18" s="5">
        <f>IFERROR(IF($A18=BG$1,"", COUNTIF('raw data'!$B:$B,CONCATENATE($A18,BG$1))/SUM(COUNTIF('raw data'!$B:$B,CONCATENATE($A18,BG$1)),COUNTIF('raw data'!$C:$C,CONCATENATE($A18,BG$1)))),0)</f>
        <v>0</v>
      </c>
      <c r="BH18" s="5">
        <f>IFERROR(IF($A18=BH$1,"", COUNTIF('raw data'!$B:$B,CONCATENATE($A18,BH$1))/SUM(COUNTIF('raw data'!$B:$B,CONCATENATE($A18,BH$1)),COUNTIF('raw data'!$C:$C,CONCATENATE($A18,BH$1)))),0)</f>
        <v>0</v>
      </c>
      <c r="BI18" s="5">
        <f>IFERROR(IF($A18=BI$1,"", COUNTIF('raw data'!$B:$B,CONCATENATE($A18,BI$1))/SUM(COUNTIF('raw data'!$B:$B,CONCATENATE($A18,BI$1)),COUNTIF('raw data'!$C:$C,CONCATENATE($A18,BI$1)))),0)</f>
        <v>0</v>
      </c>
      <c r="BJ18" s="5">
        <f>IFERROR(IF($A18=BJ$1,"", COUNTIF('raw data'!$B:$B,CONCATENATE($A18,BJ$1))/SUM(COUNTIF('raw data'!$B:$B,CONCATENATE($A18,BJ$1)),COUNTIF('raw data'!$C:$C,CONCATENATE($A18,BJ$1)))),0)</f>
        <v>0</v>
      </c>
      <c r="BK18" s="5">
        <f>IFERROR(IF($A18=BK$1,"", COUNTIF('raw data'!$B:$B,CONCATENATE($A18,BK$1))/SUM(COUNTIF('raw data'!$B:$B,CONCATENATE($A18,BK$1)),COUNTIF('raw data'!$C:$C,CONCATENATE($A18,BK$1)))),0)</f>
        <v>0</v>
      </c>
      <c r="BL18" s="5">
        <f>IFERROR(IF($A18=BL$1,"", COUNTIF('raw data'!$B:$B,CONCATENATE($A18,BL$1))/SUM(COUNTIF('raw data'!$B:$B,CONCATENATE($A18,BL$1)),COUNTIF('raw data'!$C:$C,CONCATENATE($A18,BL$1)))),0)</f>
        <v>0</v>
      </c>
      <c r="BM18" s="5">
        <f>IFERROR(IF($A18=BM$1,"", COUNTIF('raw data'!$B:$B,CONCATENATE($A18,BM$1))/SUM(COUNTIF('raw data'!$B:$B,CONCATENATE($A18,BM$1)),COUNTIF('raw data'!$C:$C,CONCATENATE($A18,BM$1)))),0)</f>
        <v>0</v>
      </c>
      <c r="BN18" s="5">
        <f>IFERROR(IF($A18=BN$1,"", COUNTIF('raw data'!$B:$B,CONCATENATE($A18,BN$1))/SUM(COUNTIF('raw data'!$B:$B,CONCATENATE($A18,BN$1)),COUNTIF('raw data'!$C:$C,CONCATENATE($A18,BN$1)))),0)</f>
        <v>0</v>
      </c>
      <c r="BO18" s="5">
        <f>IFERROR(IF($A18=BO$1,"", COUNTIF('raw data'!$B:$B,CONCATENATE($A18,BO$1))/SUM(COUNTIF('raw data'!$B:$B,CONCATENATE($A18,BO$1)),COUNTIF('raw data'!$C:$C,CONCATENATE($A18,BO$1)))),0)</f>
        <v>0</v>
      </c>
      <c r="BP18" s="5">
        <f>IFERROR(IF($A18=BP$1,"", COUNTIF('raw data'!$B:$B,CONCATENATE($A18,BP$1))/SUM(COUNTIF('raw data'!$B:$B,CONCATENATE($A18,BP$1)),COUNTIF('raw data'!$C:$C,CONCATENATE($A18,BP$1)))),0)</f>
        <v>0</v>
      </c>
      <c r="BQ18" s="5">
        <f>IFERROR(IF($A18=BQ$1,"", COUNTIF('raw data'!$B:$B,CONCATENATE($A18,BQ$1))/SUM(COUNTIF('raw data'!$B:$B,CONCATENATE($A18,BQ$1)),COUNTIF('raw data'!$C:$C,CONCATENATE($A18,BQ$1)))),0)</f>
        <v>0</v>
      </c>
      <c r="BR18" s="5">
        <f>IFERROR(IF($A18=BR$1,"", COUNTIF('raw data'!$B:$B,CONCATENATE($A18,BR$1))/SUM(COUNTIF('raw data'!$B:$B,CONCATENATE($A18,BR$1)),COUNTIF('raw data'!$C:$C,CONCATENATE($A18,BR$1)))),0)</f>
        <v>0</v>
      </c>
      <c r="BS18" s="5">
        <f>IFERROR(IF($A18=BS$1,"", COUNTIF('raw data'!$B:$B,CONCATENATE($A18,BS$1))/SUM(COUNTIF('raw data'!$B:$B,CONCATENATE($A18,BS$1)),COUNTIF('raw data'!$C:$C,CONCATENATE($A18,BS$1)))),0)</f>
        <v>0</v>
      </c>
      <c r="BT18" s="5">
        <f>IFERROR(IF($A18=BT$1,"", COUNTIF('raw data'!$B:$B,CONCATENATE($A18,BT$1))/SUM(COUNTIF('raw data'!$B:$B,CONCATENATE($A18,BT$1)),COUNTIF('raw data'!$C:$C,CONCATENATE($A18,BT$1)))),0)</f>
        <v>1</v>
      </c>
      <c r="BU18" s="5">
        <f>IFERROR(IF($A18=BU$1,"", COUNTIF('raw data'!$B:$B,CONCATENATE($A18,BU$1))/SUM(COUNTIF('raw data'!$B:$B,CONCATENATE($A18,BU$1)),COUNTIF('raw data'!$C:$C,CONCATENATE($A18,BU$1)))),0)</f>
        <v>0</v>
      </c>
      <c r="BV18" s="5">
        <f>IFERROR(IF($A18=BV$1,"", COUNTIF('raw data'!$B:$B,CONCATENATE($A18,BV$1))/SUM(COUNTIF('raw data'!$B:$B,CONCATENATE($A18,BV$1)),COUNTIF('raw data'!$C:$C,CONCATENATE($A18,BV$1)))),0)</f>
        <v>0</v>
      </c>
      <c r="BW18" s="5">
        <f>IFERROR(IF($A18=BW$1,"", COUNTIF('raw data'!$B:$B,CONCATENATE($A18,BW$1))/SUM(COUNTIF('raw data'!$B:$B,CONCATENATE($A18,BW$1)),COUNTIF('raw data'!$C:$C,CONCATENATE($A18,BW$1)))),0)</f>
        <v>0</v>
      </c>
      <c r="BX18" s="5">
        <f>IFERROR(IF($A18=BX$1,"", COUNTIF('raw data'!$B:$B,CONCATENATE($A18,BX$1))/SUM(COUNTIF('raw data'!$B:$B,CONCATENATE($A18,BX$1)),COUNTIF('raw data'!$C:$C,CONCATENATE($A18,BX$1)))),0)</f>
        <v>0</v>
      </c>
      <c r="BY18" s="5">
        <f>IFERROR(IF($A18=BY$1,"", COUNTIF('raw data'!$B:$B,CONCATENATE($A18,BY$1))/SUM(COUNTIF('raw data'!$B:$B,CONCATENATE($A18,BY$1)),COUNTIF('raw data'!$C:$C,CONCATENATE($A18,BY$1)))),0)</f>
        <v>0</v>
      </c>
      <c r="BZ18" s="5">
        <f>IFERROR(IF($A18=BZ$1,"", COUNTIF('raw data'!$B:$B,CONCATENATE($A18,BZ$1))/SUM(COUNTIF('raw data'!$B:$B,CONCATENATE($A18,BZ$1)),COUNTIF('raw data'!$C:$C,CONCATENATE($A18,BZ$1)))),0)</f>
        <v>0</v>
      </c>
      <c r="CA18" s="5">
        <f>IFERROR(IF($A18=CA$1,"", COUNTIF('raw data'!$B:$B,CONCATENATE($A18,CA$1))/SUM(COUNTIF('raw data'!$B:$B,CONCATENATE($A18,CA$1)),COUNTIF('raw data'!$C:$C,CONCATENATE($A18,CA$1)))),0)</f>
        <v>0</v>
      </c>
    </row>
    <row r="19">
      <c r="A19" s="6" t="str">
        <f>'winlose rates'!A19</f>
        <v>chain chomp</v>
      </c>
      <c r="B19" s="5">
        <f>IFERROR(IF($A19=B$1,"", COUNTIF('raw data'!$B:$B,CONCATENATE($A19,B$1))/SUM(COUNTIF('raw data'!$B:$B,CONCATENATE($A19,B$1)),COUNTIF('raw data'!$C:$C,CONCATENATE($A19,B$1)))),0)</f>
        <v>0</v>
      </c>
      <c r="C19" s="5">
        <f>IFERROR(IF($A19=C$1,"", COUNTIF('raw data'!$B:$B,CONCATENATE($A19,C$1))/SUM(COUNTIF('raw data'!$B:$B,CONCATENATE($A19,C$1)),COUNTIF('raw data'!$C:$C,CONCATENATE($A19,C$1)))),0)</f>
        <v>0</v>
      </c>
      <c r="D19" s="5">
        <f>IFERROR(IF($A19=D$1,"", COUNTIF('raw data'!$B:$B,CONCATENATE($A19,D$1))/SUM(COUNTIF('raw data'!$B:$B,CONCATENATE($A19,D$1)),COUNTIF('raw data'!$C:$C,CONCATENATE($A19,D$1)))),0)</f>
        <v>0</v>
      </c>
      <c r="E19" s="5">
        <f>IFERROR(IF($A19=E$1,"", COUNTIF('raw data'!$B:$B,CONCATENATE($A19,E$1))/SUM(COUNTIF('raw data'!$B:$B,CONCATENATE($A19,E$1)),COUNTIF('raw data'!$C:$C,CONCATENATE($A19,E$1)))),0)</f>
        <v>0</v>
      </c>
      <c r="F19" s="5">
        <f>IFERROR(IF($A19=F$1,"", COUNTIF('raw data'!$B:$B,CONCATENATE($A19,F$1))/SUM(COUNTIF('raw data'!$B:$B,CONCATENATE($A19,F$1)),COUNTIF('raw data'!$C:$C,CONCATENATE($A19,F$1)))),0)</f>
        <v>0</v>
      </c>
      <c r="G19" s="5">
        <f>IFERROR(IF($A19=G$1,"", COUNTIF('raw data'!$B:$B,CONCATENATE($A19,G$1))/SUM(COUNTIF('raw data'!$B:$B,CONCATENATE($A19,G$1)),COUNTIF('raw data'!$C:$C,CONCATENATE($A19,G$1)))),0)</f>
        <v>0</v>
      </c>
      <c r="H19" s="5">
        <f>IFERROR(IF($A19=H$1,"", COUNTIF('raw data'!$B:$B,CONCATENATE($A19,H$1))/SUM(COUNTIF('raw data'!$B:$B,CONCATENATE($A19,H$1)),COUNTIF('raw data'!$C:$C,CONCATENATE($A19,H$1)))),0)</f>
        <v>0</v>
      </c>
      <c r="I19" s="5">
        <f>IFERROR(IF($A19=I$1,"", COUNTIF('raw data'!$B:$B,CONCATENATE($A19,I$1))/SUM(COUNTIF('raw data'!$B:$B,CONCATENATE($A19,I$1)),COUNTIF('raw data'!$C:$C,CONCATENATE($A19,I$1)))),0)</f>
        <v>0</v>
      </c>
      <c r="J19" s="5">
        <f>IFERROR(IF($A19=J$1,"", COUNTIF('raw data'!$B:$B,CONCATENATE($A19,J$1))/SUM(COUNTIF('raw data'!$B:$B,CONCATENATE($A19,J$1)),COUNTIF('raw data'!$C:$C,CONCATENATE($A19,J$1)))),0)</f>
        <v>0</v>
      </c>
      <c r="K19" s="5">
        <f>IFERROR(IF($A19=K$1,"", COUNTIF('raw data'!$B:$B,CONCATENATE($A19,K$1))/SUM(COUNTIF('raw data'!$B:$B,CONCATENATE($A19,K$1)),COUNTIF('raw data'!$C:$C,CONCATENATE($A19,K$1)))),0)</f>
        <v>0</v>
      </c>
      <c r="L19" s="5">
        <f>IFERROR(IF($A19=L$1,"", COUNTIF('raw data'!$B:$B,CONCATENATE($A19,L$1))/SUM(COUNTIF('raw data'!$B:$B,CONCATENATE($A19,L$1)),COUNTIF('raw data'!$C:$C,CONCATENATE($A19,L$1)))),0)</f>
        <v>0</v>
      </c>
      <c r="M19" s="5">
        <f>IFERROR(IF($A19=M$1,"", COUNTIF('raw data'!$B:$B,CONCATENATE($A19,M$1))/SUM(COUNTIF('raw data'!$B:$B,CONCATENATE($A19,M$1)),COUNTIF('raw data'!$C:$C,CONCATENATE($A19,M$1)))),0)</f>
        <v>0</v>
      </c>
      <c r="N19" s="5">
        <f>IFERROR(IF($A19=N$1,"", COUNTIF('raw data'!$B:$B,CONCATENATE($A19,N$1))/SUM(COUNTIF('raw data'!$B:$B,CONCATENATE($A19,N$1)),COUNTIF('raw data'!$C:$C,CONCATENATE($A19,N$1)))),0)</f>
        <v>0</v>
      </c>
      <c r="O19" s="5">
        <f>IFERROR(IF($A19=O$1,"", COUNTIF('raw data'!$B:$B,CONCATENATE($A19,O$1))/SUM(COUNTIF('raw data'!$B:$B,CONCATENATE($A19,O$1)),COUNTIF('raw data'!$C:$C,CONCATENATE($A19,O$1)))),0)</f>
        <v>0</v>
      </c>
      <c r="P19" s="5">
        <f>IFERROR(IF($A19=P$1,"", COUNTIF('raw data'!$B:$B,CONCATENATE($A19,P$1))/SUM(COUNTIF('raw data'!$B:$B,CONCATENATE($A19,P$1)),COUNTIF('raw data'!$C:$C,CONCATENATE($A19,P$1)))),0)</f>
        <v>0</v>
      </c>
      <c r="Q19" s="5">
        <f>IFERROR(IF($A19=Q$1,"", COUNTIF('raw data'!$B:$B,CONCATENATE($A19,Q$1))/SUM(COUNTIF('raw data'!$B:$B,CONCATENATE($A19,Q$1)),COUNTIF('raw data'!$C:$C,CONCATENATE($A19,Q$1)))),0)</f>
        <v>0</v>
      </c>
      <c r="R19" s="5">
        <f>IFERROR(IF($A19=R$1,"", COUNTIF('raw data'!$B:$B,CONCATENATE($A19,R$1))/SUM(COUNTIF('raw data'!$B:$B,CONCATENATE($A19,R$1)),COUNTIF('raw data'!$C:$C,CONCATENATE($A19,R$1)))),0)</f>
        <v>0</v>
      </c>
      <c r="S19" s="5" t="str">
        <f>IFERROR(IF($A19=S$1,"", COUNTIF('raw data'!$B:$B,CONCATENATE($A19,S$1))/SUM(COUNTIF('raw data'!$B:$B,CONCATENATE($A19,S$1)),COUNTIF('raw data'!$C:$C,CONCATENATE($A19,S$1)))),0)</f>
        <v/>
      </c>
      <c r="T19" s="5">
        <f>IFERROR(IF($A19=T$1,"", COUNTIF('raw data'!$B:$B,CONCATENATE($A19,T$1))/SUM(COUNTIF('raw data'!$B:$B,CONCATENATE($A19,T$1)),COUNTIF('raw data'!$C:$C,CONCATENATE($A19,T$1)))),0)</f>
        <v>0</v>
      </c>
      <c r="U19" s="5">
        <f>IFERROR(IF($A19=U$1,"", COUNTIF('raw data'!$B:$B,CONCATENATE($A19,U$1))/SUM(COUNTIF('raw data'!$B:$B,CONCATENATE($A19,U$1)),COUNTIF('raw data'!$C:$C,CONCATENATE($A19,U$1)))),0)</f>
        <v>0</v>
      </c>
      <c r="V19" s="5">
        <f>IFERROR(IF($A19=V$1,"", COUNTIF('raw data'!$B:$B,CONCATENATE($A19,V$1))/SUM(COUNTIF('raw data'!$B:$B,CONCATENATE($A19,V$1)),COUNTIF('raw data'!$C:$C,CONCATENATE($A19,V$1)))),0)</f>
        <v>0</v>
      </c>
      <c r="W19" s="5">
        <f>IFERROR(IF($A19=W$1,"", COUNTIF('raw data'!$B:$B,CONCATENATE($A19,W$1))/SUM(COUNTIF('raw data'!$B:$B,CONCATENATE($A19,W$1)),COUNTIF('raw data'!$C:$C,CONCATENATE($A19,W$1)))),0)</f>
        <v>0</v>
      </c>
      <c r="X19" s="5">
        <f>IFERROR(IF($A19=X$1,"", COUNTIF('raw data'!$B:$B,CONCATENATE($A19,X$1))/SUM(COUNTIF('raw data'!$B:$B,CONCATENATE($A19,X$1)),COUNTIF('raw data'!$C:$C,CONCATENATE($A19,X$1)))),0)</f>
        <v>0</v>
      </c>
      <c r="Y19" s="5">
        <f>IFERROR(IF($A19=Y$1,"", COUNTIF('raw data'!$B:$B,CONCATENATE($A19,Y$1))/SUM(COUNTIF('raw data'!$B:$B,CONCATENATE($A19,Y$1)),COUNTIF('raw data'!$C:$C,CONCATENATE($A19,Y$1)))),0)</f>
        <v>0</v>
      </c>
      <c r="Z19" s="5">
        <f>IFERROR(IF($A19=Z$1,"", COUNTIF('raw data'!$B:$B,CONCATENATE($A19,Z$1))/SUM(COUNTIF('raw data'!$B:$B,CONCATENATE($A19,Z$1)),COUNTIF('raw data'!$C:$C,CONCATENATE($A19,Z$1)))),0)</f>
        <v>0</v>
      </c>
      <c r="AA19" s="5">
        <f>IFERROR(IF($A19=AA$1,"", COUNTIF('raw data'!$B:$B,CONCATENATE($A19,AA$1))/SUM(COUNTIF('raw data'!$B:$B,CONCATENATE($A19,AA$1)),COUNTIF('raw data'!$C:$C,CONCATENATE($A19,AA$1)))),0)</f>
        <v>0</v>
      </c>
      <c r="AB19" s="5">
        <f>IFERROR(IF($A19=AB$1,"", COUNTIF('raw data'!$B:$B,CONCATENATE($A19,AB$1))/SUM(COUNTIF('raw data'!$B:$B,CONCATENATE($A19,AB$1)),COUNTIF('raw data'!$C:$C,CONCATENATE($A19,AB$1)))),0)</f>
        <v>0</v>
      </c>
      <c r="AC19" s="5">
        <f>IFERROR(IF($A19=AC$1,"", COUNTIF('raw data'!$B:$B,CONCATENATE($A19,AC$1))/SUM(COUNTIF('raw data'!$B:$B,CONCATENATE($A19,AC$1)),COUNTIF('raw data'!$C:$C,CONCATENATE($A19,AC$1)))),0)</f>
        <v>0</v>
      </c>
      <c r="AD19" s="5">
        <f>IFERROR(IF($A19=AD$1,"", COUNTIF('raw data'!$B:$B,CONCATENATE($A19,AD$1))/SUM(COUNTIF('raw data'!$B:$B,CONCATENATE($A19,AD$1)),COUNTIF('raw data'!$C:$C,CONCATENATE($A19,AD$1)))),0)</f>
        <v>0</v>
      </c>
      <c r="AE19" s="5">
        <f>IFERROR(IF($A19=AE$1,"", COUNTIF('raw data'!$B:$B,CONCATENATE($A19,AE$1))/SUM(COUNTIF('raw data'!$B:$B,CONCATENATE($A19,AE$1)),COUNTIF('raw data'!$C:$C,CONCATENATE($A19,AE$1)))),0)</f>
        <v>0</v>
      </c>
      <c r="AF19" s="5">
        <f>IFERROR(IF($A19=AF$1,"", COUNTIF('raw data'!$B:$B,CONCATENATE($A19,AF$1))/SUM(COUNTIF('raw data'!$B:$B,CONCATENATE($A19,AF$1)),COUNTIF('raw data'!$C:$C,CONCATENATE($A19,AF$1)))),0)</f>
        <v>0</v>
      </c>
      <c r="AG19" s="5">
        <f>IFERROR(IF($A19=AG$1,"", COUNTIF('raw data'!$B:$B,CONCATENATE($A19,AG$1))/SUM(COUNTIF('raw data'!$B:$B,CONCATENATE($A19,AG$1)),COUNTIF('raw data'!$C:$C,CONCATENATE($A19,AG$1)))),0)</f>
        <v>0</v>
      </c>
      <c r="AH19" s="5">
        <f>IFERROR(IF($A19=AH$1,"", COUNTIF('raw data'!$B:$B,CONCATENATE($A19,AH$1))/SUM(COUNTIF('raw data'!$B:$B,CONCATENATE($A19,AH$1)),COUNTIF('raw data'!$C:$C,CONCATENATE($A19,AH$1)))),0)</f>
        <v>0</v>
      </c>
      <c r="AI19" s="5">
        <f>IFERROR(IF($A19=AI$1,"", COUNTIF('raw data'!$B:$B,CONCATENATE($A19,AI$1))/SUM(COUNTIF('raw data'!$B:$B,CONCATENATE($A19,AI$1)),COUNTIF('raw data'!$C:$C,CONCATENATE($A19,AI$1)))),0)</f>
        <v>0</v>
      </c>
      <c r="AJ19" s="5">
        <f>IFERROR(IF($A19=AJ$1,"", COUNTIF('raw data'!$B:$B,CONCATENATE($A19,AJ$1))/SUM(COUNTIF('raw data'!$B:$B,CONCATENATE($A19,AJ$1)),COUNTIF('raw data'!$C:$C,CONCATENATE($A19,AJ$1)))),0)</f>
        <v>0</v>
      </c>
      <c r="AK19" s="5">
        <f>IFERROR(IF($A19=AK$1,"", COUNTIF('raw data'!$B:$B,CONCATENATE($A19,AK$1))/SUM(COUNTIF('raw data'!$B:$B,CONCATENATE($A19,AK$1)),COUNTIF('raw data'!$C:$C,CONCATENATE($A19,AK$1)))),0)</f>
        <v>0</v>
      </c>
      <c r="AL19" s="5">
        <f>IFERROR(IF($A19=AL$1,"", COUNTIF('raw data'!$B:$B,CONCATENATE($A19,AL$1))/SUM(COUNTIF('raw data'!$B:$B,CONCATENATE($A19,AL$1)),COUNTIF('raw data'!$C:$C,CONCATENATE($A19,AL$1)))),0)</f>
        <v>0</v>
      </c>
      <c r="AM19" s="5">
        <f>IFERROR(IF($A19=AM$1,"", COUNTIF('raw data'!$B:$B,CONCATENATE($A19,AM$1))/SUM(COUNTIF('raw data'!$B:$B,CONCATENATE($A19,AM$1)),COUNTIF('raw data'!$C:$C,CONCATENATE($A19,AM$1)))),0)</f>
        <v>0</v>
      </c>
      <c r="AN19" s="5">
        <f>IFERROR(IF($A19=AN$1,"", COUNTIF('raw data'!$B:$B,CONCATENATE($A19,AN$1))/SUM(COUNTIF('raw data'!$B:$B,CONCATENATE($A19,AN$1)),COUNTIF('raw data'!$C:$C,CONCATENATE($A19,AN$1)))),0)</f>
        <v>0</v>
      </c>
      <c r="AO19" s="5">
        <f>IFERROR(IF($A19=AO$1,"", COUNTIF('raw data'!$B:$B,CONCATENATE($A19,AO$1))/SUM(COUNTIF('raw data'!$B:$B,CONCATENATE($A19,AO$1)),COUNTIF('raw data'!$C:$C,CONCATENATE($A19,AO$1)))),0)</f>
        <v>0</v>
      </c>
      <c r="AP19" s="5">
        <f>IFERROR(IF($A19=AP$1,"", COUNTIF('raw data'!$B:$B,CONCATENATE($A19,AP$1))/SUM(COUNTIF('raw data'!$B:$B,CONCATENATE($A19,AP$1)),COUNTIF('raw data'!$C:$C,CONCATENATE($A19,AP$1)))),0)</f>
        <v>0</v>
      </c>
      <c r="AQ19" s="5">
        <f>IFERROR(IF($A19=AQ$1,"", COUNTIF('raw data'!$B:$B,CONCATENATE($A19,AQ$1))/SUM(COUNTIF('raw data'!$B:$B,CONCATENATE($A19,AQ$1)),COUNTIF('raw data'!$C:$C,CONCATENATE($A19,AQ$1)))),0)</f>
        <v>0</v>
      </c>
      <c r="AR19" s="5">
        <f>IFERROR(IF($A19=AR$1,"", COUNTIF('raw data'!$B:$B,CONCATENATE($A19,AR$1))/SUM(COUNTIF('raw data'!$B:$B,CONCATENATE($A19,AR$1)),COUNTIF('raw data'!$C:$C,CONCATENATE($A19,AR$1)))),0)</f>
        <v>0</v>
      </c>
      <c r="AS19" s="5">
        <f>IFERROR(IF($A19=AS$1,"", COUNTIF('raw data'!$B:$B,CONCATENATE($A19,AS$1))/SUM(COUNTIF('raw data'!$B:$B,CONCATENATE($A19,AS$1)),COUNTIF('raw data'!$C:$C,CONCATENATE($A19,AS$1)))),0)</f>
        <v>0</v>
      </c>
      <c r="AT19" s="5">
        <f>IFERROR(IF($A19=AT$1,"", COUNTIF('raw data'!$B:$B,CONCATENATE($A19,AT$1))/SUM(COUNTIF('raw data'!$B:$B,CONCATENATE($A19,AT$1)),COUNTIF('raw data'!$C:$C,CONCATENATE($A19,AT$1)))),0)</f>
        <v>0</v>
      </c>
      <c r="AU19" s="5">
        <f>IFERROR(IF($A19=AU$1,"", COUNTIF('raw data'!$B:$B,CONCATENATE($A19,AU$1))/SUM(COUNTIF('raw data'!$B:$B,CONCATENATE($A19,AU$1)),COUNTIF('raw data'!$C:$C,CONCATENATE($A19,AU$1)))),0)</f>
        <v>0</v>
      </c>
      <c r="AV19" s="5">
        <f>IFERROR(IF($A19=AV$1,"", COUNTIF('raw data'!$B:$B,CONCATENATE($A19,AV$1))/SUM(COUNTIF('raw data'!$B:$B,CONCATENATE($A19,AV$1)),COUNTIF('raw data'!$C:$C,CONCATENATE($A19,AV$1)))),0)</f>
        <v>0</v>
      </c>
      <c r="AW19" s="5">
        <f>IFERROR(IF($A19=AW$1,"", COUNTIF('raw data'!$B:$B,CONCATENATE($A19,AW$1))/SUM(COUNTIF('raw data'!$B:$B,CONCATENATE($A19,AW$1)),COUNTIF('raw data'!$C:$C,CONCATENATE($A19,AW$1)))),0)</f>
        <v>0</v>
      </c>
      <c r="AX19" s="5">
        <f>IFERROR(IF($A19=AX$1,"", COUNTIF('raw data'!$B:$B,CONCATENATE($A19,AX$1))/SUM(COUNTIF('raw data'!$B:$B,CONCATENATE($A19,AX$1)),COUNTIF('raw data'!$C:$C,CONCATENATE($A19,AX$1)))),0)</f>
        <v>0</v>
      </c>
      <c r="AY19" s="5">
        <f>IFERROR(IF($A19=AY$1,"", COUNTIF('raw data'!$B:$B,CONCATENATE($A19,AY$1))/SUM(COUNTIF('raw data'!$B:$B,CONCATENATE($A19,AY$1)),COUNTIF('raw data'!$C:$C,CONCATENATE($A19,AY$1)))),0)</f>
        <v>0</v>
      </c>
      <c r="AZ19" s="5">
        <f>IFERROR(IF($A19=AZ$1,"", COUNTIF('raw data'!$B:$B,CONCATENATE($A19,AZ$1))/SUM(COUNTIF('raw data'!$B:$B,CONCATENATE($A19,AZ$1)),COUNTIF('raw data'!$C:$C,CONCATENATE($A19,AZ$1)))),0)</f>
        <v>0</v>
      </c>
      <c r="BA19" s="5">
        <f>IFERROR(IF($A19=BA$1,"", COUNTIF('raw data'!$B:$B,CONCATENATE($A19,BA$1))/SUM(COUNTIF('raw data'!$B:$B,CONCATENATE($A19,BA$1)),COUNTIF('raw data'!$C:$C,CONCATENATE($A19,BA$1)))),0)</f>
        <v>0</v>
      </c>
      <c r="BB19" s="5">
        <f>IFERROR(IF($A19=BB$1,"", COUNTIF('raw data'!$B:$B,CONCATENATE($A19,BB$1))/SUM(COUNTIF('raw data'!$B:$B,CONCATENATE($A19,BB$1)),COUNTIF('raw data'!$C:$C,CONCATENATE($A19,BB$1)))),0)</f>
        <v>0</v>
      </c>
      <c r="BC19" s="5">
        <f>IFERROR(IF($A19=BC$1,"", COUNTIF('raw data'!$B:$B,CONCATENATE($A19,BC$1))/SUM(COUNTIF('raw data'!$B:$B,CONCATENATE($A19,BC$1)),COUNTIF('raw data'!$C:$C,CONCATENATE($A19,BC$1)))),0)</f>
        <v>0</v>
      </c>
      <c r="BD19" s="5">
        <f>IFERROR(IF($A19=BD$1,"", COUNTIF('raw data'!$B:$B,CONCATENATE($A19,BD$1))/SUM(COUNTIF('raw data'!$B:$B,CONCATENATE($A19,BD$1)),COUNTIF('raw data'!$C:$C,CONCATENATE($A19,BD$1)))),0)</f>
        <v>0</v>
      </c>
      <c r="BE19" s="5">
        <f>IFERROR(IF($A19=BE$1,"", COUNTIF('raw data'!$B:$B,CONCATENATE($A19,BE$1))/SUM(COUNTIF('raw data'!$B:$B,CONCATENATE($A19,BE$1)),COUNTIF('raw data'!$C:$C,CONCATENATE($A19,BE$1)))),0)</f>
        <v>0</v>
      </c>
      <c r="BF19" s="5">
        <f>IFERROR(IF($A19=BF$1,"", COUNTIF('raw data'!$B:$B,CONCATENATE($A19,BF$1))/SUM(COUNTIF('raw data'!$B:$B,CONCATENATE($A19,BF$1)),COUNTIF('raw data'!$C:$C,CONCATENATE($A19,BF$1)))),0)</f>
        <v>0</v>
      </c>
      <c r="BG19" s="5">
        <f>IFERROR(IF($A19=BG$1,"", COUNTIF('raw data'!$B:$B,CONCATENATE($A19,BG$1))/SUM(COUNTIF('raw data'!$B:$B,CONCATENATE($A19,BG$1)),COUNTIF('raw data'!$C:$C,CONCATENATE($A19,BG$1)))),0)</f>
        <v>0</v>
      </c>
      <c r="BH19" s="5">
        <f>IFERROR(IF($A19=BH$1,"", COUNTIF('raw data'!$B:$B,CONCATENATE($A19,BH$1))/SUM(COUNTIF('raw data'!$B:$B,CONCATENATE($A19,BH$1)),COUNTIF('raw data'!$C:$C,CONCATENATE($A19,BH$1)))),0)</f>
        <v>0</v>
      </c>
      <c r="BI19" s="5">
        <f>IFERROR(IF($A19=BI$1,"", COUNTIF('raw data'!$B:$B,CONCATENATE($A19,BI$1))/SUM(COUNTIF('raw data'!$B:$B,CONCATENATE($A19,BI$1)),COUNTIF('raw data'!$C:$C,CONCATENATE($A19,BI$1)))),0)</f>
        <v>0</v>
      </c>
      <c r="BJ19" s="5">
        <f>IFERROR(IF($A19=BJ$1,"", COUNTIF('raw data'!$B:$B,CONCATENATE($A19,BJ$1))/SUM(COUNTIF('raw data'!$B:$B,CONCATENATE($A19,BJ$1)),COUNTIF('raw data'!$C:$C,CONCATENATE($A19,BJ$1)))),0)</f>
        <v>0</v>
      </c>
      <c r="BK19" s="5">
        <f>IFERROR(IF($A19=BK$1,"", COUNTIF('raw data'!$B:$B,CONCATENATE($A19,BK$1))/SUM(COUNTIF('raw data'!$B:$B,CONCATENATE($A19,BK$1)),COUNTIF('raw data'!$C:$C,CONCATENATE($A19,BK$1)))),0)</f>
        <v>0</v>
      </c>
      <c r="BL19" s="5">
        <f>IFERROR(IF($A19=BL$1,"", COUNTIF('raw data'!$B:$B,CONCATENATE($A19,BL$1))/SUM(COUNTIF('raw data'!$B:$B,CONCATENATE($A19,BL$1)),COUNTIF('raw data'!$C:$C,CONCATENATE($A19,BL$1)))),0)</f>
        <v>0</v>
      </c>
      <c r="BM19" s="5">
        <f>IFERROR(IF($A19=BM$1,"", COUNTIF('raw data'!$B:$B,CONCATENATE($A19,BM$1))/SUM(COUNTIF('raw data'!$B:$B,CONCATENATE($A19,BM$1)),COUNTIF('raw data'!$C:$C,CONCATENATE($A19,BM$1)))),0)</f>
        <v>0</v>
      </c>
      <c r="BN19" s="5">
        <f>IFERROR(IF($A19=BN$1,"", COUNTIF('raw data'!$B:$B,CONCATENATE($A19,BN$1))/SUM(COUNTIF('raw data'!$B:$B,CONCATENATE($A19,BN$1)),COUNTIF('raw data'!$C:$C,CONCATENATE($A19,BN$1)))),0)</f>
        <v>0</v>
      </c>
      <c r="BO19" s="5">
        <f>IFERROR(IF($A19=BO$1,"", COUNTIF('raw data'!$B:$B,CONCATENATE($A19,BO$1))/SUM(COUNTIF('raw data'!$B:$B,CONCATENATE($A19,BO$1)),COUNTIF('raw data'!$C:$C,CONCATENATE($A19,BO$1)))),0)</f>
        <v>0</v>
      </c>
      <c r="BP19" s="5">
        <f>IFERROR(IF($A19=BP$1,"", COUNTIF('raw data'!$B:$B,CONCATENATE($A19,BP$1))/SUM(COUNTIF('raw data'!$B:$B,CONCATENATE($A19,BP$1)),COUNTIF('raw data'!$C:$C,CONCATENATE($A19,BP$1)))),0)</f>
        <v>0</v>
      </c>
      <c r="BQ19" s="5">
        <f>IFERROR(IF($A19=BQ$1,"", COUNTIF('raw data'!$B:$B,CONCATENATE($A19,BQ$1))/SUM(COUNTIF('raw data'!$B:$B,CONCATENATE($A19,BQ$1)),COUNTIF('raw data'!$C:$C,CONCATENATE($A19,BQ$1)))),0)</f>
        <v>0</v>
      </c>
      <c r="BR19" s="5">
        <f>IFERROR(IF($A19=BR$1,"", COUNTIF('raw data'!$B:$B,CONCATENATE($A19,BR$1))/SUM(COUNTIF('raw data'!$B:$B,CONCATENATE($A19,BR$1)),COUNTIF('raw data'!$C:$C,CONCATENATE($A19,BR$1)))),0)</f>
        <v>0</v>
      </c>
      <c r="BS19" s="5">
        <f>IFERROR(IF($A19=BS$1,"", COUNTIF('raw data'!$B:$B,CONCATENATE($A19,BS$1))/SUM(COUNTIF('raw data'!$B:$B,CONCATENATE($A19,BS$1)),COUNTIF('raw data'!$C:$C,CONCATENATE($A19,BS$1)))),0)</f>
        <v>0</v>
      </c>
      <c r="BT19" s="5">
        <f>IFERROR(IF($A19=BT$1,"", COUNTIF('raw data'!$B:$B,CONCATENATE($A19,BT$1))/SUM(COUNTIF('raw data'!$B:$B,CONCATENATE($A19,BT$1)),COUNTIF('raw data'!$C:$C,CONCATENATE($A19,BT$1)))),0)</f>
        <v>0</v>
      </c>
      <c r="BU19" s="5">
        <f>IFERROR(IF($A19=BU$1,"", COUNTIF('raw data'!$B:$B,CONCATENATE($A19,BU$1))/SUM(COUNTIF('raw data'!$B:$B,CONCATENATE($A19,BU$1)),COUNTIF('raw data'!$C:$C,CONCATENATE($A19,BU$1)))),0)</f>
        <v>0</v>
      </c>
      <c r="BV19" s="5">
        <f>IFERROR(IF($A19=BV$1,"", COUNTIF('raw data'!$B:$B,CONCATENATE($A19,BV$1))/SUM(COUNTIF('raw data'!$B:$B,CONCATENATE($A19,BV$1)),COUNTIF('raw data'!$C:$C,CONCATENATE($A19,BV$1)))),0)</f>
        <v>0</v>
      </c>
      <c r="BW19" s="5">
        <f>IFERROR(IF($A19=BW$1,"", COUNTIF('raw data'!$B:$B,CONCATENATE($A19,BW$1))/SUM(COUNTIF('raw data'!$B:$B,CONCATENATE($A19,BW$1)),COUNTIF('raw data'!$C:$C,CONCATENATE($A19,BW$1)))),0)</f>
        <v>0</v>
      </c>
      <c r="BX19" s="5">
        <f>IFERROR(IF($A19=BX$1,"", COUNTIF('raw data'!$B:$B,CONCATENATE($A19,BX$1))/SUM(COUNTIF('raw data'!$B:$B,CONCATENATE($A19,BX$1)),COUNTIF('raw data'!$C:$C,CONCATENATE($A19,BX$1)))),0)</f>
        <v>0</v>
      </c>
      <c r="BY19" s="5">
        <f>IFERROR(IF($A19=BY$1,"", COUNTIF('raw data'!$B:$B,CONCATENATE($A19,BY$1))/SUM(COUNTIF('raw data'!$B:$B,CONCATENATE($A19,BY$1)),COUNTIF('raw data'!$C:$C,CONCATENATE($A19,BY$1)))),0)</f>
        <v>0</v>
      </c>
      <c r="BZ19" s="5">
        <f>IFERROR(IF($A19=BZ$1,"", COUNTIF('raw data'!$B:$B,CONCATENATE($A19,BZ$1))/SUM(COUNTIF('raw data'!$B:$B,CONCATENATE($A19,BZ$1)),COUNTIF('raw data'!$C:$C,CONCATENATE($A19,BZ$1)))),0)</f>
        <v>0</v>
      </c>
      <c r="CA19" s="5">
        <f>IFERROR(IF($A19=CA$1,"", COUNTIF('raw data'!$B:$B,CONCATENATE($A19,CA$1))/SUM(COUNTIF('raw data'!$B:$B,CONCATENATE($A19,CA$1)),COUNTIF('raw data'!$C:$C,CONCATENATE($A19,CA$1)))),0)</f>
        <v>0</v>
      </c>
    </row>
    <row r="20">
      <c r="A20" s="6" t="str">
        <f>'winlose rates'!A20</f>
        <v>checkpoint flag</v>
      </c>
      <c r="B20" s="5">
        <f>IFERROR(IF($A20=B$1,"", COUNTIF('raw data'!$B:$B,CONCATENATE($A20,B$1))/SUM(COUNTIF('raw data'!$B:$B,CONCATENATE($A20,B$1)),COUNTIF('raw data'!$C:$C,CONCATENATE($A20,B$1)))),0)</f>
        <v>0</v>
      </c>
      <c r="C20" s="5">
        <f>IFERROR(IF($A20=C$1,"", COUNTIF('raw data'!$B:$B,CONCATENATE($A20,C$1))/SUM(COUNTIF('raw data'!$B:$B,CONCATENATE($A20,C$1)),COUNTIF('raw data'!$C:$C,CONCATENATE($A20,C$1)))),0)</f>
        <v>0</v>
      </c>
      <c r="D20" s="5">
        <f>IFERROR(IF($A20=D$1,"", COUNTIF('raw data'!$B:$B,CONCATENATE($A20,D$1))/SUM(COUNTIF('raw data'!$B:$B,CONCATENATE($A20,D$1)),COUNTIF('raw data'!$C:$C,CONCATENATE($A20,D$1)))),0)</f>
        <v>0</v>
      </c>
      <c r="E20" s="5">
        <f>IFERROR(IF($A20=E$1,"", COUNTIF('raw data'!$B:$B,CONCATENATE($A20,E$1))/SUM(COUNTIF('raw data'!$B:$B,CONCATENATE($A20,E$1)),COUNTIF('raw data'!$C:$C,CONCATENATE($A20,E$1)))),0)</f>
        <v>0</v>
      </c>
      <c r="F20" s="5">
        <f>IFERROR(IF($A20=F$1,"", COUNTIF('raw data'!$B:$B,CONCATENATE($A20,F$1))/SUM(COUNTIF('raw data'!$B:$B,CONCATENATE($A20,F$1)),COUNTIF('raw data'!$C:$C,CONCATENATE($A20,F$1)))),0)</f>
        <v>0</v>
      </c>
      <c r="G20" s="5">
        <f>IFERROR(IF($A20=G$1,"", COUNTIF('raw data'!$B:$B,CONCATENATE($A20,G$1))/SUM(COUNTIF('raw data'!$B:$B,CONCATENATE($A20,G$1)),COUNTIF('raw data'!$C:$C,CONCATENATE($A20,G$1)))),0)</f>
        <v>0</v>
      </c>
      <c r="H20" s="5">
        <f>IFERROR(IF($A20=H$1,"", COUNTIF('raw data'!$B:$B,CONCATENATE($A20,H$1))/SUM(COUNTIF('raw data'!$B:$B,CONCATENATE($A20,H$1)),COUNTIF('raw data'!$C:$C,CONCATENATE($A20,H$1)))),0)</f>
        <v>0</v>
      </c>
      <c r="I20" s="5">
        <f>IFERROR(IF($A20=I$1,"", COUNTIF('raw data'!$B:$B,CONCATENATE($A20,I$1))/SUM(COUNTIF('raw data'!$B:$B,CONCATENATE($A20,I$1)),COUNTIF('raw data'!$C:$C,CONCATENATE($A20,I$1)))),0)</f>
        <v>0</v>
      </c>
      <c r="J20" s="5">
        <f>IFERROR(IF($A20=J$1,"", COUNTIF('raw data'!$B:$B,CONCATENATE($A20,J$1))/SUM(COUNTIF('raw data'!$B:$B,CONCATENATE($A20,J$1)),COUNTIF('raw data'!$C:$C,CONCATENATE($A20,J$1)))),0)</f>
        <v>0</v>
      </c>
      <c r="K20" s="5">
        <f>IFERROR(IF($A20=K$1,"", COUNTIF('raw data'!$B:$B,CONCATENATE($A20,K$1))/SUM(COUNTIF('raw data'!$B:$B,CONCATENATE($A20,K$1)),COUNTIF('raw data'!$C:$C,CONCATENATE($A20,K$1)))),0)</f>
        <v>0</v>
      </c>
      <c r="L20" s="5">
        <f>IFERROR(IF($A20=L$1,"", COUNTIF('raw data'!$B:$B,CONCATENATE($A20,L$1))/SUM(COUNTIF('raw data'!$B:$B,CONCATENATE($A20,L$1)),COUNTIF('raw data'!$C:$C,CONCATENATE($A20,L$1)))),0)</f>
        <v>0</v>
      </c>
      <c r="M20" s="5">
        <f>IFERROR(IF($A20=M$1,"", COUNTIF('raw data'!$B:$B,CONCATENATE($A20,M$1))/SUM(COUNTIF('raw data'!$B:$B,CONCATENATE($A20,M$1)),COUNTIF('raw data'!$C:$C,CONCATENATE($A20,M$1)))),0)</f>
        <v>0</v>
      </c>
      <c r="N20" s="5">
        <f>IFERROR(IF($A20=N$1,"", COUNTIF('raw data'!$B:$B,CONCATENATE($A20,N$1))/SUM(COUNTIF('raw data'!$B:$B,CONCATENATE($A20,N$1)),COUNTIF('raw data'!$C:$C,CONCATENATE($A20,N$1)))),0)</f>
        <v>0</v>
      </c>
      <c r="O20" s="5">
        <f>IFERROR(IF($A20=O$1,"", COUNTIF('raw data'!$B:$B,CONCATENATE($A20,O$1))/SUM(COUNTIF('raw data'!$B:$B,CONCATENATE($A20,O$1)),COUNTIF('raw data'!$C:$C,CONCATENATE($A20,O$1)))),0)</f>
        <v>0</v>
      </c>
      <c r="P20" s="5">
        <f>IFERROR(IF($A20=P$1,"", COUNTIF('raw data'!$B:$B,CONCATENATE($A20,P$1))/SUM(COUNTIF('raw data'!$B:$B,CONCATENATE($A20,P$1)),COUNTIF('raw data'!$C:$C,CONCATENATE($A20,P$1)))),0)</f>
        <v>0</v>
      </c>
      <c r="Q20" s="5">
        <f>IFERROR(IF($A20=Q$1,"", COUNTIF('raw data'!$B:$B,CONCATENATE($A20,Q$1))/SUM(COUNTIF('raw data'!$B:$B,CONCATENATE($A20,Q$1)),COUNTIF('raw data'!$C:$C,CONCATENATE($A20,Q$1)))),0)</f>
        <v>0</v>
      </c>
      <c r="R20" s="5">
        <f>IFERROR(IF($A20=R$1,"", COUNTIF('raw data'!$B:$B,CONCATENATE($A20,R$1))/SUM(COUNTIF('raw data'!$B:$B,CONCATENATE($A20,R$1)),COUNTIF('raw data'!$C:$C,CONCATENATE($A20,R$1)))),0)</f>
        <v>0</v>
      </c>
      <c r="S20" s="5">
        <f>IFERROR(IF($A20=S$1,"", COUNTIF('raw data'!$B:$B,CONCATENATE($A20,S$1))/SUM(COUNTIF('raw data'!$B:$B,CONCATENATE($A20,S$1)),COUNTIF('raw data'!$C:$C,CONCATENATE($A20,S$1)))),0)</f>
        <v>0</v>
      </c>
      <c r="T20" s="5" t="str">
        <f>IFERROR(IF($A20=T$1,"", COUNTIF('raw data'!$B:$B,CONCATENATE($A20,T$1))/SUM(COUNTIF('raw data'!$B:$B,CONCATENATE($A20,T$1)),COUNTIF('raw data'!$C:$C,CONCATENATE($A20,T$1)))),0)</f>
        <v/>
      </c>
      <c r="U20" s="5">
        <f>IFERROR(IF($A20=U$1,"", COUNTIF('raw data'!$B:$B,CONCATENATE($A20,U$1))/SUM(COUNTIF('raw data'!$B:$B,CONCATENATE($A20,U$1)),COUNTIF('raw data'!$C:$C,CONCATENATE($A20,U$1)))),0)</f>
        <v>0</v>
      </c>
      <c r="V20" s="5">
        <f>IFERROR(IF($A20=V$1,"", COUNTIF('raw data'!$B:$B,CONCATENATE($A20,V$1))/SUM(COUNTIF('raw data'!$B:$B,CONCATENATE($A20,V$1)),COUNTIF('raw data'!$C:$C,CONCATENATE($A20,V$1)))),0)</f>
        <v>0</v>
      </c>
      <c r="W20" s="5">
        <f>IFERROR(IF($A20=W$1,"", COUNTIF('raw data'!$B:$B,CONCATENATE($A20,W$1))/SUM(COUNTIF('raw data'!$B:$B,CONCATENATE($A20,W$1)),COUNTIF('raw data'!$C:$C,CONCATENATE($A20,W$1)))),0)</f>
        <v>0</v>
      </c>
      <c r="X20" s="5">
        <f>IFERROR(IF($A20=X$1,"", COUNTIF('raw data'!$B:$B,CONCATENATE($A20,X$1))/SUM(COUNTIF('raw data'!$B:$B,CONCATENATE($A20,X$1)),COUNTIF('raw data'!$C:$C,CONCATENATE($A20,X$1)))),0)</f>
        <v>0</v>
      </c>
      <c r="Y20" s="5">
        <f>IFERROR(IF($A20=Y$1,"", COUNTIF('raw data'!$B:$B,CONCATENATE($A20,Y$1))/SUM(COUNTIF('raw data'!$B:$B,CONCATENATE($A20,Y$1)),COUNTIF('raw data'!$C:$C,CONCATENATE($A20,Y$1)))),0)</f>
        <v>0</v>
      </c>
      <c r="Z20" s="5">
        <f>IFERROR(IF($A20=Z$1,"", COUNTIF('raw data'!$B:$B,CONCATENATE($A20,Z$1))/SUM(COUNTIF('raw data'!$B:$B,CONCATENATE($A20,Z$1)),COUNTIF('raw data'!$C:$C,CONCATENATE($A20,Z$1)))),0)</f>
        <v>0</v>
      </c>
      <c r="AA20" s="5">
        <f>IFERROR(IF($A20=AA$1,"", COUNTIF('raw data'!$B:$B,CONCATENATE($A20,AA$1))/SUM(COUNTIF('raw data'!$B:$B,CONCATENATE($A20,AA$1)),COUNTIF('raw data'!$C:$C,CONCATENATE($A20,AA$1)))),0)</f>
        <v>0</v>
      </c>
      <c r="AB20" s="5">
        <f>IFERROR(IF($A20=AB$1,"", COUNTIF('raw data'!$B:$B,CONCATENATE($A20,AB$1))/SUM(COUNTIF('raw data'!$B:$B,CONCATENATE($A20,AB$1)),COUNTIF('raw data'!$C:$C,CONCATENATE($A20,AB$1)))),0)</f>
        <v>0</v>
      </c>
      <c r="AC20" s="5">
        <f>IFERROR(IF($A20=AC$1,"", COUNTIF('raw data'!$B:$B,CONCATENATE($A20,AC$1))/SUM(COUNTIF('raw data'!$B:$B,CONCATENATE($A20,AC$1)),COUNTIF('raw data'!$C:$C,CONCATENATE($A20,AC$1)))),0)</f>
        <v>0</v>
      </c>
      <c r="AD20" s="5">
        <f>IFERROR(IF($A20=AD$1,"", COUNTIF('raw data'!$B:$B,CONCATENATE($A20,AD$1))/SUM(COUNTIF('raw data'!$B:$B,CONCATENATE($A20,AD$1)),COUNTIF('raw data'!$C:$C,CONCATENATE($A20,AD$1)))),0)</f>
        <v>0</v>
      </c>
      <c r="AE20" s="5">
        <f>IFERROR(IF($A20=AE$1,"", COUNTIF('raw data'!$B:$B,CONCATENATE($A20,AE$1))/SUM(COUNTIF('raw data'!$B:$B,CONCATENATE($A20,AE$1)),COUNTIF('raw data'!$C:$C,CONCATENATE($A20,AE$1)))),0)</f>
        <v>0</v>
      </c>
      <c r="AF20" s="5">
        <f>IFERROR(IF($A20=AF$1,"", COUNTIF('raw data'!$B:$B,CONCATENATE($A20,AF$1))/SUM(COUNTIF('raw data'!$B:$B,CONCATENATE($A20,AF$1)),COUNTIF('raw data'!$C:$C,CONCATENATE($A20,AF$1)))),0)</f>
        <v>0</v>
      </c>
      <c r="AG20" s="5">
        <f>IFERROR(IF($A20=AG$1,"", COUNTIF('raw data'!$B:$B,CONCATENATE($A20,AG$1))/SUM(COUNTIF('raw data'!$B:$B,CONCATENATE($A20,AG$1)),COUNTIF('raw data'!$C:$C,CONCATENATE($A20,AG$1)))),0)</f>
        <v>0</v>
      </c>
      <c r="AH20" s="5">
        <f>IFERROR(IF($A20=AH$1,"", COUNTIF('raw data'!$B:$B,CONCATENATE($A20,AH$1))/SUM(COUNTIF('raw data'!$B:$B,CONCATENATE($A20,AH$1)),COUNTIF('raw data'!$C:$C,CONCATENATE($A20,AH$1)))),0)</f>
        <v>0</v>
      </c>
      <c r="AI20" s="5">
        <f>IFERROR(IF($A20=AI$1,"", COUNTIF('raw data'!$B:$B,CONCATENATE($A20,AI$1))/SUM(COUNTIF('raw data'!$B:$B,CONCATENATE($A20,AI$1)),COUNTIF('raw data'!$C:$C,CONCATENATE($A20,AI$1)))),0)</f>
        <v>0</v>
      </c>
      <c r="AJ20" s="5">
        <f>IFERROR(IF($A20=AJ$1,"", COUNTIF('raw data'!$B:$B,CONCATENATE($A20,AJ$1))/SUM(COUNTIF('raw data'!$B:$B,CONCATENATE($A20,AJ$1)),COUNTIF('raw data'!$C:$C,CONCATENATE($A20,AJ$1)))),0)</f>
        <v>0</v>
      </c>
      <c r="AK20" s="5">
        <f>IFERROR(IF($A20=AK$1,"", COUNTIF('raw data'!$B:$B,CONCATENATE($A20,AK$1))/SUM(COUNTIF('raw data'!$B:$B,CONCATENATE($A20,AK$1)),COUNTIF('raw data'!$C:$C,CONCATENATE($A20,AK$1)))),0)</f>
        <v>0</v>
      </c>
      <c r="AL20" s="5">
        <f>IFERROR(IF($A20=AL$1,"", COUNTIF('raw data'!$B:$B,CONCATENATE($A20,AL$1))/SUM(COUNTIF('raw data'!$B:$B,CONCATENATE($A20,AL$1)),COUNTIF('raw data'!$C:$C,CONCATENATE($A20,AL$1)))),0)</f>
        <v>0</v>
      </c>
      <c r="AM20" s="5">
        <f>IFERROR(IF($A20=AM$1,"", COUNTIF('raw data'!$B:$B,CONCATENATE($A20,AM$1))/SUM(COUNTIF('raw data'!$B:$B,CONCATENATE($A20,AM$1)),COUNTIF('raw data'!$C:$C,CONCATENATE($A20,AM$1)))),0)</f>
        <v>0</v>
      </c>
      <c r="AN20" s="5">
        <f>IFERROR(IF($A20=AN$1,"", COUNTIF('raw data'!$B:$B,CONCATENATE($A20,AN$1))/SUM(COUNTIF('raw data'!$B:$B,CONCATENATE($A20,AN$1)),COUNTIF('raw data'!$C:$C,CONCATENATE($A20,AN$1)))),0)</f>
        <v>0</v>
      </c>
      <c r="AO20" s="5">
        <f>IFERROR(IF($A20=AO$1,"", COUNTIF('raw data'!$B:$B,CONCATENATE($A20,AO$1))/SUM(COUNTIF('raw data'!$B:$B,CONCATENATE($A20,AO$1)),COUNTIF('raw data'!$C:$C,CONCATENATE($A20,AO$1)))),0)</f>
        <v>0</v>
      </c>
      <c r="AP20" s="5">
        <f>IFERROR(IF($A20=AP$1,"", COUNTIF('raw data'!$B:$B,CONCATENATE($A20,AP$1))/SUM(COUNTIF('raw data'!$B:$B,CONCATENATE($A20,AP$1)),COUNTIF('raw data'!$C:$C,CONCATENATE($A20,AP$1)))),0)</f>
        <v>0</v>
      </c>
      <c r="AQ20" s="5">
        <f>IFERROR(IF($A20=AQ$1,"", COUNTIF('raw data'!$B:$B,CONCATENATE($A20,AQ$1))/SUM(COUNTIF('raw data'!$B:$B,CONCATENATE($A20,AQ$1)),COUNTIF('raw data'!$C:$C,CONCATENATE($A20,AQ$1)))),0)</f>
        <v>0</v>
      </c>
      <c r="AR20" s="5">
        <f>IFERROR(IF($A20=AR$1,"", COUNTIF('raw data'!$B:$B,CONCATENATE($A20,AR$1))/SUM(COUNTIF('raw data'!$B:$B,CONCATENATE($A20,AR$1)),COUNTIF('raw data'!$C:$C,CONCATENATE($A20,AR$1)))),0)</f>
        <v>0</v>
      </c>
      <c r="AS20" s="5">
        <f>IFERROR(IF($A20=AS$1,"", COUNTIF('raw data'!$B:$B,CONCATENATE($A20,AS$1))/SUM(COUNTIF('raw data'!$B:$B,CONCATENATE($A20,AS$1)),COUNTIF('raw data'!$C:$C,CONCATENATE($A20,AS$1)))),0)</f>
        <v>0</v>
      </c>
      <c r="AT20" s="5">
        <f>IFERROR(IF($A20=AT$1,"", COUNTIF('raw data'!$B:$B,CONCATENATE($A20,AT$1))/SUM(COUNTIF('raw data'!$B:$B,CONCATENATE($A20,AT$1)),COUNTIF('raw data'!$C:$C,CONCATENATE($A20,AT$1)))),0)</f>
        <v>0</v>
      </c>
      <c r="AU20" s="5">
        <f>IFERROR(IF($A20=AU$1,"", COUNTIF('raw data'!$B:$B,CONCATENATE($A20,AU$1))/SUM(COUNTIF('raw data'!$B:$B,CONCATENATE($A20,AU$1)),COUNTIF('raw data'!$C:$C,CONCATENATE($A20,AU$1)))),0)</f>
        <v>0</v>
      </c>
      <c r="AV20" s="5">
        <f>IFERROR(IF($A20=AV$1,"", COUNTIF('raw data'!$B:$B,CONCATENATE($A20,AV$1))/SUM(COUNTIF('raw data'!$B:$B,CONCATENATE($A20,AV$1)),COUNTIF('raw data'!$C:$C,CONCATENATE($A20,AV$1)))),0)</f>
        <v>0</v>
      </c>
      <c r="AW20" s="5">
        <f>IFERROR(IF($A20=AW$1,"", COUNTIF('raw data'!$B:$B,CONCATENATE($A20,AW$1))/SUM(COUNTIF('raw data'!$B:$B,CONCATENATE($A20,AW$1)),COUNTIF('raw data'!$C:$C,CONCATENATE($A20,AW$1)))),0)</f>
        <v>0</v>
      </c>
      <c r="AX20" s="5">
        <f>IFERROR(IF($A20=AX$1,"", COUNTIF('raw data'!$B:$B,CONCATENATE($A20,AX$1))/SUM(COUNTIF('raw data'!$B:$B,CONCATENATE($A20,AX$1)),COUNTIF('raw data'!$C:$C,CONCATENATE($A20,AX$1)))),0)</f>
        <v>0</v>
      </c>
      <c r="AY20" s="5">
        <f>IFERROR(IF($A20=AY$1,"", COUNTIF('raw data'!$B:$B,CONCATENATE($A20,AY$1))/SUM(COUNTIF('raw data'!$B:$B,CONCATENATE($A20,AY$1)),COUNTIF('raw data'!$C:$C,CONCATENATE($A20,AY$1)))),0)</f>
        <v>0</v>
      </c>
      <c r="AZ20" s="5">
        <f>IFERROR(IF($A20=AZ$1,"", COUNTIF('raw data'!$B:$B,CONCATENATE($A20,AZ$1))/SUM(COUNTIF('raw data'!$B:$B,CONCATENATE($A20,AZ$1)),COUNTIF('raw data'!$C:$C,CONCATENATE($A20,AZ$1)))),0)</f>
        <v>0</v>
      </c>
      <c r="BA20" s="5">
        <f>IFERROR(IF($A20=BA$1,"", COUNTIF('raw data'!$B:$B,CONCATENATE($A20,BA$1))/SUM(COUNTIF('raw data'!$B:$B,CONCATENATE($A20,BA$1)),COUNTIF('raw data'!$C:$C,CONCATENATE($A20,BA$1)))),0)</f>
        <v>0</v>
      </c>
      <c r="BB20" s="5">
        <f>IFERROR(IF($A20=BB$1,"", COUNTIF('raw data'!$B:$B,CONCATENATE($A20,BB$1))/SUM(COUNTIF('raw data'!$B:$B,CONCATENATE($A20,BB$1)),COUNTIF('raw data'!$C:$C,CONCATENATE($A20,BB$1)))),0)</f>
        <v>0</v>
      </c>
      <c r="BC20" s="5">
        <f>IFERROR(IF($A20=BC$1,"", COUNTIF('raw data'!$B:$B,CONCATENATE($A20,BC$1))/SUM(COUNTIF('raw data'!$B:$B,CONCATENATE($A20,BC$1)),COUNTIF('raw data'!$C:$C,CONCATENATE($A20,BC$1)))),0)</f>
        <v>0</v>
      </c>
      <c r="BD20" s="5">
        <f>IFERROR(IF($A20=BD$1,"", COUNTIF('raw data'!$B:$B,CONCATENATE($A20,BD$1))/SUM(COUNTIF('raw data'!$B:$B,CONCATENATE($A20,BD$1)),COUNTIF('raw data'!$C:$C,CONCATENATE($A20,BD$1)))),0)</f>
        <v>0</v>
      </c>
      <c r="BE20" s="5">
        <f>IFERROR(IF($A20=BE$1,"", COUNTIF('raw data'!$B:$B,CONCATENATE($A20,BE$1))/SUM(COUNTIF('raw data'!$B:$B,CONCATENATE($A20,BE$1)),COUNTIF('raw data'!$C:$C,CONCATENATE($A20,BE$1)))),0)</f>
        <v>0</v>
      </c>
      <c r="BF20" s="5">
        <f>IFERROR(IF($A20=BF$1,"", COUNTIF('raw data'!$B:$B,CONCATENATE($A20,BF$1))/SUM(COUNTIF('raw data'!$B:$B,CONCATENATE($A20,BF$1)),COUNTIF('raw data'!$C:$C,CONCATENATE($A20,BF$1)))),0)</f>
        <v>0</v>
      </c>
      <c r="BG20" s="5">
        <f>IFERROR(IF($A20=BG$1,"", COUNTIF('raw data'!$B:$B,CONCATENATE($A20,BG$1))/SUM(COUNTIF('raw data'!$B:$B,CONCATENATE($A20,BG$1)),COUNTIF('raw data'!$C:$C,CONCATENATE($A20,BG$1)))),0)</f>
        <v>0</v>
      </c>
      <c r="BH20" s="5">
        <f>IFERROR(IF($A20=BH$1,"", COUNTIF('raw data'!$B:$B,CONCATENATE($A20,BH$1))/SUM(COUNTIF('raw data'!$B:$B,CONCATENATE($A20,BH$1)),COUNTIF('raw data'!$C:$C,CONCATENATE($A20,BH$1)))),0)</f>
        <v>0</v>
      </c>
      <c r="BI20" s="5">
        <f>IFERROR(IF($A20=BI$1,"", COUNTIF('raw data'!$B:$B,CONCATENATE($A20,BI$1))/SUM(COUNTIF('raw data'!$B:$B,CONCATENATE($A20,BI$1)),COUNTIF('raw data'!$C:$C,CONCATENATE($A20,BI$1)))),0)</f>
        <v>0</v>
      </c>
      <c r="BJ20" s="5">
        <f>IFERROR(IF($A20=BJ$1,"", COUNTIF('raw data'!$B:$B,CONCATENATE($A20,BJ$1))/SUM(COUNTIF('raw data'!$B:$B,CONCATENATE($A20,BJ$1)),COUNTIF('raw data'!$C:$C,CONCATENATE($A20,BJ$1)))),0)</f>
        <v>0</v>
      </c>
      <c r="BK20" s="5">
        <f>IFERROR(IF($A20=BK$1,"", COUNTIF('raw data'!$B:$B,CONCATENATE($A20,BK$1))/SUM(COUNTIF('raw data'!$B:$B,CONCATENATE($A20,BK$1)),COUNTIF('raw data'!$C:$C,CONCATENATE($A20,BK$1)))),0)</f>
        <v>0</v>
      </c>
      <c r="BL20" s="5">
        <f>IFERROR(IF($A20=BL$1,"", COUNTIF('raw data'!$B:$B,CONCATENATE($A20,BL$1))/SUM(COUNTIF('raw data'!$B:$B,CONCATENATE($A20,BL$1)),COUNTIF('raw data'!$C:$C,CONCATENATE($A20,BL$1)))),0)</f>
        <v>0</v>
      </c>
      <c r="BM20" s="5">
        <f>IFERROR(IF($A20=BM$1,"", COUNTIF('raw data'!$B:$B,CONCATENATE($A20,BM$1))/SUM(COUNTIF('raw data'!$B:$B,CONCATENATE($A20,BM$1)),COUNTIF('raw data'!$C:$C,CONCATENATE($A20,BM$1)))),0)</f>
        <v>0</v>
      </c>
      <c r="BN20" s="5">
        <f>IFERROR(IF($A20=BN$1,"", COUNTIF('raw data'!$B:$B,CONCATENATE($A20,BN$1))/SUM(COUNTIF('raw data'!$B:$B,CONCATENATE($A20,BN$1)),COUNTIF('raw data'!$C:$C,CONCATENATE($A20,BN$1)))),0)</f>
        <v>0</v>
      </c>
      <c r="BO20" s="5">
        <f>IFERROR(IF($A20=BO$1,"", COUNTIF('raw data'!$B:$B,CONCATENATE($A20,BO$1))/SUM(COUNTIF('raw data'!$B:$B,CONCATENATE($A20,BO$1)),COUNTIF('raw data'!$C:$C,CONCATENATE($A20,BO$1)))),0)</f>
        <v>0</v>
      </c>
      <c r="BP20" s="5">
        <f>IFERROR(IF($A20=BP$1,"", COUNTIF('raw data'!$B:$B,CONCATENATE($A20,BP$1))/SUM(COUNTIF('raw data'!$B:$B,CONCATENATE($A20,BP$1)),COUNTIF('raw data'!$C:$C,CONCATENATE($A20,BP$1)))),0)</f>
        <v>0</v>
      </c>
      <c r="BQ20" s="5">
        <f>IFERROR(IF($A20=BQ$1,"", COUNTIF('raw data'!$B:$B,CONCATENATE($A20,BQ$1))/SUM(COUNTIF('raw data'!$B:$B,CONCATENATE($A20,BQ$1)),COUNTIF('raw data'!$C:$C,CONCATENATE($A20,BQ$1)))),0)</f>
        <v>1</v>
      </c>
      <c r="BR20" s="5">
        <f>IFERROR(IF($A20=BR$1,"", COUNTIF('raw data'!$B:$B,CONCATENATE($A20,BR$1))/SUM(COUNTIF('raw data'!$B:$B,CONCATENATE($A20,BR$1)),COUNTIF('raw data'!$C:$C,CONCATENATE($A20,BR$1)))),0)</f>
        <v>0</v>
      </c>
      <c r="BS20" s="5">
        <f>IFERROR(IF($A20=BS$1,"", COUNTIF('raw data'!$B:$B,CONCATENATE($A20,BS$1))/SUM(COUNTIF('raw data'!$B:$B,CONCATENATE($A20,BS$1)),COUNTIF('raw data'!$C:$C,CONCATENATE($A20,BS$1)))),0)</f>
        <v>0</v>
      </c>
      <c r="BT20" s="5">
        <f>IFERROR(IF($A20=BT$1,"", COUNTIF('raw data'!$B:$B,CONCATENATE($A20,BT$1))/SUM(COUNTIF('raw data'!$B:$B,CONCATENATE($A20,BT$1)),COUNTIF('raw data'!$C:$C,CONCATENATE($A20,BT$1)))),0)</f>
        <v>0</v>
      </c>
      <c r="BU20" s="5">
        <f>IFERROR(IF($A20=BU$1,"", COUNTIF('raw data'!$B:$B,CONCATENATE($A20,BU$1))/SUM(COUNTIF('raw data'!$B:$B,CONCATENATE($A20,BU$1)),COUNTIF('raw data'!$C:$C,CONCATENATE($A20,BU$1)))),0)</f>
        <v>0</v>
      </c>
      <c r="BV20" s="5">
        <f>IFERROR(IF($A20=BV$1,"", COUNTIF('raw data'!$B:$B,CONCATENATE($A20,BV$1))/SUM(COUNTIF('raw data'!$B:$B,CONCATENATE($A20,BV$1)),COUNTIF('raw data'!$C:$C,CONCATENATE($A20,BV$1)))),0)</f>
        <v>0</v>
      </c>
      <c r="BW20" s="5">
        <f>IFERROR(IF($A20=BW$1,"", COUNTIF('raw data'!$B:$B,CONCATENATE($A20,BW$1))/SUM(COUNTIF('raw data'!$B:$B,CONCATENATE($A20,BW$1)),COUNTIF('raw data'!$C:$C,CONCATENATE($A20,BW$1)))),0)</f>
        <v>0</v>
      </c>
      <c r="BX20" s="5">
        <f>IFERROR(IF($A20=BX$1,"", COUNTIF('raw data'!$B:$B,CONCATENATE($A20,BX$1))/SUM(COUNTIF('raw data'!$B:$B,CONCATENATE($A20,BX$1)),COUNTIF('raw data'!$C:$C,CONCATENATE($A20,BX$1)))),0)</f>
        <v>0</v>
      </c>
      <c r="BY20" s="5">
        <f>IFERROR(IF($A20=BY$1,"", COUNTIF('raw data'!$B:$B,CONCATENATE($A20,BY$1))/SUM(COUNTIF('raw data'!$B:$B,CONCATENATE($A20,BY$1)),COUNTIF('raw data'!$C:$C,CONCATENATE($A20,BY$1)))),0)</f>
        <v>0</v>
      </c>
      <c r="BZ20" s="5">
        <f>IFERROR(IF($A20=BZ$1,"", COUNTIF('raw data'!$B:$B,CONCATENATE($A20,BZ$1))/SUM(COUNTIF('raw data'!$B:$B,CONCATENATE($A20,BZ$1)),COUNTIF('raw data'!$C:$C,CONCATENATE($A20,BZ$1)))),0)</f>
        <v>0</v>
      </c>
      <c r="CA20" s="5">
        <f>IFERROR(IF($A20=CA$1,"", COUNTIF('raw data'!$B:$B,CONCATENATE($A20,CA$1))/SUM(COUNTIF('raw data'!$B:$B,CONCATENATE($A20,CA$1)),COUNTIF('raw data'!$C:$C,CONCATENATE($A20,CA$1)))),0)</f>
        <v>0</v>
      </c>
    </row>
    <row r="21">
      <c r="A21" s="6" t="str">
        <f>'winlose rates'!A21</f>
        <v>cheep cheep</v>
      </c>
      <c r="B21" s="5">
        <f>IFERROR(IF($A21=B$1,"", COUNTIF('raw data'!$B:$B,CONCATENATE($A21,B$1))/SUM(COUNTIF('raw data'!$B:$B,CONCATENATE($A21,B$1)),COUNTIF('raw data'!$C:$C,CONCATENATE($A21,B$1)))),0)</f>
        <v>0</v>
      </c>
      <c r="C21" s="5">
        <f>IFERROR(IF($A21=C$1,"", COUNTIF('raw data'!$B:$B,CONCATENATE($A21,C$1))/SUM(COUNTIF('raw data'!$B:$B,CONCATENATE($A21,C$1)),COUNTIF('raw data'!$C:$C,CONCATENATE($A21,C$1)))),0)</f>
        <v>0</v>
      </c>
      <c r="D21" s="5">
        <f>IFERROR(IF($A21=D$1,"", COUNTIF('raw data'!$B:$B,CONCATENATE($A21,D$1))/SUM(COUNTIF('raw data'!$B:$B,CONCATENATE($A21,D$1)),COUNTIF('raw data'!$C:$C,CONCATENATE($A21,D$1)))),0)</f>
        <v>0</v>
      </c>
      <c r="E21" s="5">
        <f>IFERROR(IF($A21=E$1,"", COUNTIF('raw data'!$B:$B,CONCATENATE($A21,E$1))/SUM(COUNTIF('raw data'!$B:$B,CONCATENATE($A21,E$1)),COUNTIF('raw data'!$C:$C,CONCATENATE($A21,E$1)))),0)</f>
        <v>0</v>
      </c>
      <c r="F21" s="5">
        <f>IFERROR(IF($A21=F$1,"", COUNTIF('raw data'!$B:$B,CONCATENATE($A21,F$1))/SUM(COUNTIF('raw data'!$B:$B,CONCATENATE($A21,F$1)),COUNTIF('raw data'!$C:$C,CONCATENATE($A21,F$1)))),0)</f>
        <v>0</v>
      </c>
      <c r="G21" s="5">
        <f>IFERROR(IF($A21=G$1,"", COUNTIF('raw data'!$B:$B,CONCATENATE($A21,G$1))/SUM(COUNTIF('raw data'!$B:$B,CONCATENATE($A21,G$1)),COUNTIF('raw data'!$C:$C,CONCATENATE($A21,G$1)))),0)</f>
        <v>0</v>
      </c>
      <c r="H21" s="5">
        <f>IFERROR(IF($A21=H$1,"", COUNTIF('raw data'!$B:$B,CONCATENATE($A21,H$1))/SUM(COUNTIF('raw data'!$B:$B,CONCATENATE($A21,H$1)),COUNTIF('raw data'!$C:$C,CONCATENATE($A21,H$1)))),0)</f>
        <v>0</v>
      </c>
      <c r="I21" s="5">
        <f>IFERROR(IF($A21=I$1,"", COUNTIF('raw data'!$B:$B,CONCATENATE($A21,I$1))/SUM(COUNTIF('raw data'!$B:$B,CONCATENATE($A21,I$1)),COUNTIF('raw data'!$C:$C,CONCATENATE($A21,I$1)))),0)</f>
        <v>0</v>
      </c>
      <c r="J21" s="5">
        <f>IFERROR(IF($A21=J$1,"", COUNTIF('raw data'!$B:$B,CONCATENATE($A21,J$1))/SUM(COUNTIF('raw data'!$B:$B,CONCATENATE($A21,J$1)),COUNTIF('raw data'!$C:$C,CONCATENATE($A21,J$1)))),0)</f>
        <v>0</v>
      </c>
      <c r="K21" s="5">
        <f>IFERROR(IF($A21=K$1,"", COUNTIF('raw data'!$B:$B,CONCATENATE($A21,K$1))/SUM(COUNTIF('raw data'!$B:$B,CONCATENATE($A21,K$1)),COUNTIF('raw data'!$C:$C,CONCATENATE($A21,K$1)))),0)</f>
        <v>0</v>
      </c>
      <c r="L21" s="5">
        <f>IFERROR(IF($A21=L$1,"", COUNTIF('raw data'!$B:$B,CONCATENATE($A21,L$1))/SUM(COUNTIF('raw data'!$B:$B,CONCATENATE($A21,L$1)),COUNTIF('raw data'!$C:$C,CONCATENATE($A21,L$1)))),0)</f>
        <v>0</v>
      </c>
      <c r="M21" s="5">
        <f>IFERROR(IF($A21=M$1,"", COUNTIF('raw data'!$B:$B,CONCATENATE($A21,M$1))/SUM(COUNTIF('raw data'!$B:$B,CONCATENATE($A21,M$1)),COUNTIF('raw data'!$C:$C,CONCATENATE($A21,M$1)))),0)</f>
        <v>0</v>
      </c>
      <c r="N21" s="5">
        <f>IFERROR(IF($A21=N$1,"", COUNTIF('raw data'!$B:$B,CONCATENATE($A21,N$1))/SUM(COUNTIF('raw data'!$B:$B,CONCATENATE($A21,N$1)),COUNTIF('raw data'!$C:$C,CONCATENATE($A21,N$1)))),0)</f>
        <v>0</v>
      </c>
      <c r="O21" s="5">
        <f>IFERROR(IF($A21=O$1,"", COUNTIF('raw data'!$B:$B,CONCATENATE($A21,O$1))/SUM(COUNTIF('raw data'!$B:$B,CONCATENATE($A21,O$1)),COUNTIF('raw data'!$C:$C,CONCATENATE($A21,O$1)))),0)</f>
        <v>0</v>
      </c>
      <c r="P21" s="5">
        <f>IFERROR(IF($A21=P$1,"", COUNTIF('raw data'!$B:$B,CONCATENATE($A21,P$1))/SUM(COUNTIF('raw data'!$B:$B,CONCATENATE($A21,P$1)),COUNTIF('raw data'!$C:$C,CONCATENATE($A21,P$1)))),0)</f>
        <v>0</v>
      </c>
      <c r="Q21" s="5">
        <f>IFERROR(IF($A21=Q$1,"", COUNTIF('raw data'!$B:$B,CONCATENATE($A21,Q$1))/SUM(COUNTIF('raw data'!$B:$B,CONCATENATE($A21,Q$1)),COUNTIF('raw data'!$C:$C,CONCATENATE($A21,Q$1)))),0)</f>
        <v>0</v>
      </c>
      <c r="R21" s="5">
        <f>IFERROR(IF($A21=R$1,"", COUNTIF('raw data'!$B:$B,CONCATENATE($A21,R$1))/SUM(COUNTIF('raw data'!$B:$B,CONCATENATE($A21,R$1)),COUNTIF('raw data'!$C:$C,CONCATENATE($A21,R$1)))),0)</f>
        <v>0</v>
      </c>
      <c r="S21" s="5">
        <f>IFERROR(IF($A21=S$1,"", COUNTIF('raw data'!$B:$B,CONCATENATE($A21,S$1))/SUM(COUNTIF('raw data'!$B:$B,CONCATENATE($A21,S$1)),COUNTIF('raw data'!$C:$C,CONCATENATE($A21,S$1)))),0)</f>
        <v>0</v>
      </c>
      <c r="T21" s="5">
        <f>IFERROR(IF($A21=T$1,"", COUNTIF('raw data'!$B:$B,CONCATENATE($A21,T$1))/SUM(COUNTIF('raw data'!$B:$B,CONCATENATE($A21,T$1)),COUNTIF('raw data'!$C:$C,CONCATENATE($A21,T$1)))),0)</f>
        <v>0</v>
      </c>
      <c r="U21" s="5" t="str">
        <f>IFERROR(IF($A21=U$1,"", COUNTIF('raw data'!$B:$B,CONCATENATE($A21,U$1))/SUM(COUNTIF('raw data'!$B:$B,CONCATENATE($A21,U$1)),COUNTIF('raw data'!$C:$C,CONCATENATE($A21,U$1)))),0)</f>
        <v/>
      </c>
      <c r="V21" s="5">
        <f>IFERROR(IF($A21=V$1,"", COUNTIF('raw data'!$B:$B,CONCATENATE($A21,V$1))/SUM(COUNTIF('raw data'!$B:$B,CONCATENATE($A21,V$1)),COUNTIF('raw data'!$C:$C,CONCATENATE($A21,V$1)))),0)</f>
        <v>0</v>
      </c>
      <c r="W21" s="5">
        <f>IFERROR(IF($A21=W$1,"", COUNTIF('raw data'!$B:$B,CONCATENATE($A21,W$1))/SUM(COUNTIF('raw data'!$B:$B,CONCATENATE($A21,W$1)),COUNTIF('raw data'!$C:$C,CONCATENATE($A21,W$1)))),0)</f>
        <v>0</v>
      </c>
      <c r="X21" s="5">
        <f>IFERROR(IF($A21=X$1,"", COUNTIF('raw data'!$B:$B,CONCATENATE($A21,X$1))/SUM(COUNTIF('raw data'!$B:$B,CONCATENATE($A21,X$1)),COUNTIF('raw data'!$C:$C,CONCATENATE($A21,X$1)))),0)</f>
        <v>0</v>
      </c>
      <c r="Y21" s="5">
        <f>IFERROR(IF($A21=Y$1,"", COUNTIF('raw data'!$B:$B,CONCATENATE($A21,Y$1))/SUM(COUNTIF('raw data'!$B:$B,CONCATENATE($A21,Y$1)),COUNTIF('raw data'!$C:$C,CONCATENATE($A21,Y$1)))),0)</f>
        <v>0</v>
      </c>
      <c r="Z21" s="5">
        <f>IFERROR(IF($A21=Z$1,"", COUNTIF('raw data'!$B:$B,CONCATENATE($A21,Z$1))/SUM(COUNTIF('raw data'!$B:$B,CONCATENATE($A21,Z$1)),COUNTIF('raw data'!$C:$C,CONCATENATE($A21,Z$1)))),0)</f>
        <v>0</v>
      </c>
      <c r="AA21" s="5">
        <f>IFERROR(IF($A21=AA$1,"", COUNTIF('raw data'!$B:$B,CONCATENATE($A21,AA$1))/SUM(COUNTIF('raw data'!$B:$B,CONCATENATE($A21,AA$1)),COUNTIF('raw data'!$C:$C,CONCATENATE($A21,AA$1)))),0)</f>
        <v>0</v>
      </c>
      <c r="AB21" s="5">
        <f>IFERROR(IF($A21=AB$1,"", COUNTIF('raw data'!$B:$B,CONCATENATE($A21,AB$1))/SUM(COUNTIF('raw data'!$B:$B,CONCATENATE($A21,AB$1)),COUNTIF('raw data'!$C:$C,CONCATENATE($A21,AB$1)))),0)</f>
        <v>0</v>
      </c>
      <c r="AC21" s="5">
        <f>IFERROR(IF($A21=AC$1,"", COUNTIF('raw data'!$B:$B,CONCATENATE($A21,AC$1))/SUM(COUNTIF('raw data'!$B:$B,CONCATENATE($A21,AC$1)),COUNTIF('raw data'!$C:$C,CONCATENATE($A21,AC$1)))),0)</f>
        <v>0</v>
      </c>
      <c r="AD21" s="5">
        <f>IFERROR(IF($A21=AD$1,"", COUNTIF('raw data'!$B:$B,CONCATENATE($A21,AD$1))/SUM(COUNTIF('raw data'!$B:$B,CONCATENATE($A21,AD$1)),COUNTIF('raw data'!$C:$C,CONCATENATE($A21,AD$1)))),0)</f>
        <v>0</v>
      </c>
      <c r="AE21" s="5">
        <f>IFERROR(IF($A21=AE$1,"", COUNTIF('raw data'!$B:$B,CONCATENATE($A21,AE$1))/SUM(COUNTIF('raw data'!$B:$B,CONCATENATE($A21,AE$1)),COUNTIF('raw data'!$C:$C,CONCATENATE($A21,AE$1)))),0)</f>
        <v>0</v>
      </c>
      <c r="AF21" s="5">
        <f>IFERROR(IF($A21=AF$1,"", COUNTIF('raw data'!$B:$B,CONCATENATE($A21,AF$1))/SUM(COUNTIF('raw data'!$B:$B,CONCATENATE($A21,AF$1)),COUNTIF('raw data'!$C:$C,CONCATENATE($A21,AF$1)))),0)</f>
        <v>0</v>
      </c>
      <c r="AG21" s="5">
        <f>IFERROR(IF($A21=AG$1,"", COUNTIF('raw data'!$B:$B,CONCATENATE($A21,AG$1))/SUM(COUNTIF('raw data'!$B:$B,CONCATENATE($A21,AG$1)),COUNTIF('raw data'!$C:$C,CONCATENATE($A21,AG$1)))),0)</f>
        <v>0</v>
      </c>
      <c r="AH21" s="5">
        <f>IFERROR(IF($A21=AH$1,"", COUNTIF('raw data'!$B:$B,CONCATENATE($A21,AH$1))/SUM(COUNTIF('raw data'!$B:$B,CONCATENATE($A21,AH$1)),COUNTIF('raw data'!$C:$C,CONCATENATE($A21,AH$1)))),0)</f>
        <v>0</v>
      </c>
      <c r="AI21" s="5">
        <f>IFERROR(IF($A21=AI$1,"", COUNTIF('raw data'!$B:$B,CONCATENATE($A21,AI$1))/SUM(COUNTIF('raw data'!$B:$B,CONCATENATE($A21,AI$1)),COUNTIF('raw data'!$C:$C,CONCATENATE($A21,AI$1)))),0)</f>
        <v>0</v>
      </c>
      <c r="AJ21" s="5">
        <f>IFERROR(IF($A21=AJ$1,"", COUNTIF('raw data'!$B:$B,CONCATENATE($A21,AJ$1))/SUM(COUNTIF('raw data'!$B:$B,CONCATENATE($A21,AJ$1)),COUNTIF('raw data'!$C:$C,CONCATENATE($A21,AJ$1)))),0)</f>
        <v>0</v>
      </c>
      <c r="AK21" s="5">
        <f>IFERROR(IF($A21=AK$1,"", COUNTIF('raw data'!$B:$B,CONCATENATE($A21,AK$1))/SUM(COUNTIF('raw data'!$B:$B,CONCATENATE($A21,AK$1)),COUNTIF('raw data'!$C:$C,CONCATENATE($A21,AK$1)))),0)</f>
        <v>0</v>
      </c>
      <c r="AL21" s="5">
        <f>IFERROR(IF($A21=AL$1,"", COUNTIF('raw data'!$B:$B,CONCATENATE($A21,AL$1))/SUM(COUNTIF('raw data'!$B:$B,CONCATENATE($A21,AL$1)),COUNTIF('raw data'!$C:$C,CONCATENATE($A21,AL$1)))),0)</f>
        <v>0</v>
      </c>
      <c r="AM21" s="5">
        <f>IFERROR(IF($A21=AM$1,"", COUNTIF('raw data'!$B:$B,CONCATENATE($A21,AM$1))/SUM(COUNTIF('raw data'!$B:$B,CONCATENATE($A21,AM$1)),COUNTIF('raw data'!$C:$C,CONCATENATE($A21,AM$1)))),0)</f>
        <v>0</v>
      </c>
      <c r="AN21" s="5">
        <f>IFERROR(IF($A21=AN$1,"", COUNTIF('raw data'!$B:$B,CONCATENATE($A21,AN$1))/SUM(COUNTIF('raw data'!$B:$B,CONCATENATE($A21,AN$1)),COUNTIF('raw data'!$C:$C,CONCATENATE($A21,AN$1)))),0)</f>
        <v>0</v>
      </c>
      <c r="AO21" s="5">
        <f>IFERROR(IF($A21=AO$1,"", COUNTIF('raw data'!$B:$B,CONCATENATE($A21,AO$1))/SUM(COUNTIF('raw data'!$B:$B,CONCATENATE($A21,AO$1)),COUNTIF('raw data'!$C:$C,CONCATENATE($A21,AO$1)))),0)</f>
        <v>1</v>
      </c>
      <c r="AP21" s="5">
        <f>IFERROR(IF($A21=AP$1,"", COUNTIF('raw data'!$B:$B,CONCATENATE($A21,AP$1))/SUM(COUNTIF('raw data'!$B:$B,CONCATENATE($A21,AP$1)),COUNTIF('raw data'!$C:$C,CONCATENATE($A21,AP$1)))),0)</f>
        <v>0</v>
      </c>
      <c r="AQ21" s="5">
        <f>IFERROR(IF($A21=AQ$1,"", COUNTIF('raw data'!$B:$B,CONCATENATE($A21,AQ$1))/SUM(COUNTIF('raw data'!$B:$B,CONCATENATE($A21,AQ$1)),COUNTIF('raw data'!$C:$C,CONCATENATE($A21,AQ$1)))),0)</f>
        <v>0</v>
      </c>
      <c r="AR21" s="5">
        <f>IFERROR(IF($A21=AR$1,"", COUNTIF('raw data'!$B:$B,CONCATENATE($A21,AR$1))/SUM(COUNTIF('raw data'!$B:$B,CONCATENATE($A21,AR$1)),COUNTIF('raw data'!$C:$C,CONCATENATE($A21,AR$1)))),0)</f>
        <v>0</v>
      </c>
      <c r="AS21" s="5">
        <f>IFERROR(IF($A21=AS$1,"", COUNTIF('raw data'!$B:$B,CONCATENATE($A21,AS$1))/SUM(COUNTIF('raw data'!$B:$B,CONCATENATE($A21,AS$1)),COUNTIF('raw data'!$C:$C,CONCATENATE($A21,AS$1)))),0)</f>
        <v>0</v>
      </c>
      <c r="AT21" s="5">
        <f>IFERROR(IF($A21=AT$1,"", COUNTIF('raw data'!$B:$B,CONCATENATE($A21,AT$1))/SUM(COUNTIF('raw data'!$B:$B,CONCATENATE($A21,AT$1)),COUNTIF('raw data'!$C:$C,CONCATENATE($A21,AT$1)))),0)</f>
        <v>0</v>
      </c>
      <c r="AU21" s="5">
        <f>IFERROR(IF($A21=AU$1,"", COUNTIF('raw data'!$B:$B,CONCATENATE($A21,AU$1))/SUM(COUNTIF('raw data'!$B:$B,CONCATENATE($A21,AU$1)),COUNTIF('raw data'!$C:$C,CONCATENATE($A21,AU$1)))),0)</f>
        <v>0</v>
      </c>
      <c r="AV21" s="5">
        <f>IFERROR(IF($A21=AV$1,"", COUNTIF('raw data'!$B:$B,CONCATENATE($A21,AV$1))/SUM(COUNTIF('raw data'!$B:$B,CONCATENATE($A21,AV$1)),COUNTIF('raw data'!$C:$C,CONCATENATE($A21,AV$1)))),0)</f>
        <v>0</v>
      </c>
      <c r="AW21" s="5">
        <f>IFERROR(IF($A21=AW$1,"", COUNTIF('raw data'!$B:$B,CONCATENATE($A21,AW$1))/SUM(COUNTIF('raw data'!$B:$B,CONCATENATE($A21,AW$1)),COUNTIF('raw data'!$C:$C,CONCATENATE($A21,AW$1)))),0)</f>
        <v>0</v>
      </c>
      <c r="AX21" s="5">
        <f>IFERROR(IF($A21=AX$1,"", COUNTIF('raw data'!$B:$B,CONCATENATE($A21,AX$1))/SUM(COUNTIF('raw data'!$B:$B,CONCATENATE($A21,AX$1)),COUNTIF('raw data'!$C:$C,CONCATENATE($A21,AX$1)))),0)</f>
        <v>0</v>
      </c>
      <c r="AY21" s="5">
        <f>IFERROR(IF($A21=AY$1,"", COUNTIF('raw data'!$B:$B,CONCATENATE($A21,AY$1))/SUM(COUNTIF('raw data'!$B:$B,CONCATENATE($A21,AY$1)),COUNTIF('raw data'!$C:$C,CONCATENATE($A21,AY$1)))),0)</f>
        <v>0</v>
      </c>
      <c r="AZ21" s="5">
        <f>IFERROR(IF($A21=AZ$1,"", COUNTIF('raw data'!$B:$B,CONCATENATE($A21,AZ$1))/SUM(COUNTIF('raw data'!$B:$B,CONCATENATE($A21,AZ$1)),COUNTIF('raw data'!$C:$C,CONCATENATE($A21,AZ$1)))),0)</f>
        <v>0</v>
      </c>
      <c r="BA21" s="5">
        <f>IFERROR(IF($A21=BA$1,"", COUNTIF('raw data'!$B:$B,CONCATENATE($A21,BA$1))/SUM(COUNTIF('raw data'!$B:$B,CONCATENATE($A21,BA$1)),COUNTIF('raw data'!$C:$C,CONCATENATE($A21,BA$1)))),0)</f>
        <v>0</v>
      </c>
      <c r="BB21" s="5">
        <f>IFERROR(IF($A21=BB$1,"", COUNTIF('raw data'!$B:$B,CONCATENATE($A21,BB$1))/SUM(COUNTIF('raw data'!$B:$B,CONCATENATE($A21,BB$1)),COUNTIF('raw data'!$C:$C,CONCATENATE($A21,BB$1)))),0)</f>
        <v>0</v>
      </c>
      <c r="BC21" s="5">
        <f>IFERROR(IF($A21=BC$1,"", COUNTIF('raw data'!$B:$B,CONCATENATE($A21,BC$1))/SUM(COUNTIF('raw data'!$B:$B,CONCATENATE($A21,BC$1)),COUNTIF('raw data'!$C:$C,CONCATENATE($A21,BC$1)))),0)</f>
        <v>0</v>
      </c>
      <c r="BD21" s="5">
        <f>IFERROR(IF($A21=BD$1,"", COUNTIF('raw data'!$B:$B,CONCATENATE($A21,BD$1))/SUM(COUNTIF('raw data'!$B:$B,CONCATENATE($A21,BD$1)),COUNTIF('raw data'!$C:$C,CONCATENATE($A21,BD$1)))),0)</f>
        <v>0</v>
      </c>
      <c r="BE21" s="5">
        <f>IFERROR(IF($A21=BE$1,"", COUNTIF('raw data'!$B:$B,CONCATENATE($A21,BE$1))/SUM(COUNTIF('raw data'!$B:$B,CONCATENATE($A21,BE$1)),COUNTIF('raw data'!$C:$C,CONCATENATE($A21,BE$1)))),0)</f>
        <v>0</v>
      </c>
      <c r="BF21" s="5">
        <f>IFERROR(IF($A21=BF$1,"", COUNTIF('raw data'!$B:$B,CONCATENATE($A21,BF$1))/SUM(COUNTIF('raw data'!$B:$B,CONCATENATE($A21,BF$1)),COUNTIF('raw data'!$C:$C,CONCATENATE($A21,BF$1)))),0)</f>
        <v>0</v>
      </c>
      <c r="BG21" s="5">
        <f>IFERROR(IF($A21=BG$1,"", COUNTIF('raw data'!$B:$B,CONCATENATE($A21,BG$1))/SUM(COUNTIF('raw data'!$B:$B,CONCATENATE($A21,BG$1)),COUNTIF('raw data'!$C:$C,CONCATENATE($A21,BG$1)))),0)</f>
        <v>0</v>
      </c>
      <c r="BH21" s="5">
        <f>IFERROR(IF($A21=BH$1,"", COUNTIF('raw data'!$B:$B,CONCATENATE($A21,BH$1))/SUM(COUNTIF('raw data'!$B:$B,CONCATENATE($A21,BH$1)),COUNTIF('raw data'!$C:$C,CONCATENATE($A21,BH$1)))),0)</f>
        <v>0</v>
      </c>
      <c r="BI21" s="5">
        <f>IFERROR(IF($A21=BI$1,"", COUNTIF('raw data'!$B:$B,CONCATENATE($A21,BI$1))/SUM(COUNTIF('raw data'!$B:$B,CONCATENATE($A21,BI$1)),COUNTIF('raw data'!$C:$C,CONCATENATE($A21,BI$1)))),0)</f>
        <v>0</v>
      </c>
      <c r="BJ21" s="5">
        <f>IFERROR(IF($A21=BJ$1,"", COUNTIF('raw data'!$B:$B,CONCATENATE($A21,BJ$1))/SUM(COUNTIF('raw data'!$B:$B,CONCATENATE($A21,BJ$1)),COUNTIF('raw data'!$C:$C,CONCATENATE($A21,BJ$1)))),0)</f>
        <v>0</v>
      </c>
      <c r="BK21" s="5">
        <f>IFERROR(IF($A21=BK$1,"", COUNTIF('raw data'!$B:$B,CONCATENATE($A21,BK$1))/SUM(COUNTIF('raw data'!$B:$B,CONCATENATE($A21,BK$1)),COUNTIF('raw data'!$C:$C,CONCATENATE($A21,BK$1)))),0)</f>
        <v>0</v>
      </c>
      <c r="BL21" s="5">
        <f>IFERROR(IF($A21=BL$1,"", COUNTIF('raw data'!$B:$B,CONCATENATE($A21,BL$1))/SUM(COUNTIF('raw data'!$B:$B,CONCATENATE($A21,BL$1)),COUNTIF('raw data'!$C:$C,CONCATENATE($A21,BL$1)))),0)</f>
        <v>0</v>
      </c>
      <c r="BM21" s="5">
        <f>IFERROR(IF($A21=BM$1,"", COUNTIF('raw data'!$B:$B,CONCATENATE($A21,BM$1))/SUM(COUNTIF('raw data'!$B:$B,CONCATENATE($A21,BM$1)),COUNTIF('raw data'!$C:$C,CONCATENATE($A21,BM$1)))),0)</f>
        <v>0</v>
      </c>
      <c r="BN21" s="5">
        <f>IFERROR(IF($A21=BN$1,"", COUNTIF('raw data'!$B:$B,CONCATENATE($A21,BN$1))/SUM(COUNTIF('raw data'!$B:$B,CONCATENATE($A21,BN$1)),COUNTIF('raw data'!$C:$C,CONCATENATE($A21,BN$1)))),0)</f>
        <v>0</v>
      </c>
      <c r="BO21" s="5">
        <f>IFERROR(IF($A21=BO$1,"", COUNTIF('raw data'!$B:$B,CONCATENATE($A21,BO$1))/SUM(COUNTIF('raw data'!$B:$B,CONCATENATE($A21,BO$1)),COUNTIF('raw data'!$C:$C,CONCATENATE($A21,BO$1)))),0)</f>
        <v>0</v>
      </c>
      <c r="BP21" s="5">
        <f>IFERROR(IF($A21=BP$1,"", COUNTIF('raw data'!$B:$B,CONCATENATE($A21,BP$1))/SUM(COUNTIF('raw data'!$B:$B,CONCATENATE($A21,BP$1)),COUNTIF('raw data'!$C:$C,CONCATENATE($A21,BP$1)))),0)</f>
        <v>0</v>
      </c>
      <c r="BQ21" s="5">
        <f>IFERROR(IF($A21=BQ$1,"", COUNTIF('raw data'!$B:$B,CONCATENATE($A21,BQ$1))/SUM(COUNTIF('raw data'!$B:$B,CONCATENATE($A21,BQ$1)),COUNTIF('raw data'!$C:$C,CONCATENATE($A21,BQ$1)))),0)</f>
        <v>0</v>
      </c>
      <c r="BR21" s="5">
        <f>IFERROR(IF($A21=BR$1,"", COUNTIF('raw data'!$B:$B,CONCATENATE($A21,BR$1))/SUM(COUNTIF('raw data'!$B:$B,CONCATENATE($A21,BR$1)),COUNTIF('raw data'!$C:$C,CONCATENATE($A21,BR$1)))),0)</f>
        <v>0</v>
      </c>
      <c r="BS21" s="5">
        <f>IFERROR(IF($A21=BS$1,"", COUNTIF('raw data'!$B:$B,CONCATENATE($A21,BS$1))/SUM(COUNTIF('raw data'!$B:$B,CONCATENATE($A21,BS$1)),COUNTIF('raw data'!$C:$C,CONCATENATE($A21,BS$1)))),0)</f>
        <v>0</v>
      </c>
      <c r="BT21" s="5">
        <f>IFERROR(IF($A21=BT$1,"", COUNTIF('raw data'!$B:$B,CONCATENATE($A21,BT$1))/SUM(COUNTIF('raw data'!$B:$B,CONCATENATE($A21,BT$1)),COUNTIF('raw data'!$C:$C,CONCATENATE($A21,BT$1)))),0)</f>
        <v>0</v>
      </c>
      <c r="BU21" s="5">
        <f>IFERROR(IF($A21=BU$1,"", COUNTIF('raw data'!$B:$B,CONCATENATE($A21,BU$1))/SUM(COUNTIF('raw data'!$B:$B,CONCATENATE($A21,BU$1)),COUNTIF('raw data'!$C:$C,CONCATENATE($A21,BU$1)))),0)</f>
        <v>0</v>
      </c>
      <c r="BV21" s="5">
        <f>IFERROR(IF($A21=BV$1,"", COUNTIF('raw data'!$B:$B,CONCATENATE($A21,BV$1))/SUM(COUNTIF('raw data'!$B:$B,CONCATENATE($A21,BV$1)),COUNTIF('raw data'!$C:$C,CONCATENATE($A21,BV$1)))),0)</f>
        <v>0</v>
      </c>
      <c r="BW21" s="5">
        <f>IFERROR(IF($A21=BW$1,"", COUNTIF('raw data'!$B:$B,CONCATENATE($A21,BW$1))/SUM(COUNTIF('raw data'!$B:$B,CONCATENATE($A21,BW$1)),COUNTIF('raw data'!$C:$C,CONCATENATE($A21,BW$1)))),0)</f>
        <v>1</v>
      </c>
      <c r="BX21" s="5">
        <f>IFERROR(IF($A21=BX$1,"", COUNTIF('raw data'!$B:$B,CONCATENATE($A21,BX$1))/SUM(COUNTIF('raw data'!$B:$B,CONCATENATE($A21,BX$1)),COUNTIF('raw data'!$C:$C,CONCATENATE($A21,BX$1)))),0)</f>
        <v>0</v>
      </c>
      <c r="BY21" s="5">
        <f>IFERROR(IF($A21=BY$1,"", COUNTIF('raw data'!$B:$B,CONCATENATE($A21,BY$1))/SUM(COUNTIF('raw data'!$B:$B,CONCATENATE($A21,BY$1)),COUNTIF('raw data'!$C:$C,CONCATENATE($A21,BY$1)))),0)</f>
        <v>0</v>
      </c>
      <c r="BZ21" s="5">
        <f>IFERROR(IF($A21=BZ$1,"", COUNTIF('raw data'!$B:$B,CONCATENATE($A21,BZ$1))/SUM(COUNTIF('raw data'!$B:$B,CONCATENATE($A21,BZ$1)),COUNTIF('raw data'!$C:$C,CONCATENATE($A21,BZ$1)))),0)</f>
        <v>0</v>
      </c>
      <c r="CA21" s="5">
        <f>IFERROR(IF($A21=CA$1,"", COUNTIF('raw data'!$B:$B,CONCATENATE($A21,CA$1))/SUM(COUNTIF('raw data'!$B:$B,CONCATENATE($A21,CA$1)),COUNTIF('raw data'!$C:$C,CONCATENATE($A21,CA$1)))),0)</f>
        <v>0</v>
      </c>
    </row>
    <row r="22">
      <c r="A22" s="6" t="str">
        <f>'winlose rates'!A22</f>
        <v>cloud block</v>
      </c>
      <c r="B22" s="5">
        <f>IFERROR(IF($A22=B$1,"", COUNTIF('raw data'!$B:$B,CONCATENATE($A22,B$1))/SUM(COUNTIF('raw data'!$B:$B,CONCATENATE($A22,B$1)),COUNTIF('raw data'!$C:$C,CONCATENATE($A22,B$1)))),0)</f>
        <v>0</v>
      </c>
      <c r="C22" s="5">
        <f>IFERROR(IF($A22=C$1,"", COUNTIF('raw data'!$B:$B,CONCATENATE($A22,C$1))/SUM(COUNTIF('raw data'!$B:$B,CONCATENATE($A22,C$1)),COUNTIF('raw data'!$C:$C,CONCATENATE($A22,C$1)))),0)</f>
        <v>0</v>
      </c>
      <c r="D22" s="5">
        <f>IFERROR(IF($A22=D$1,"", COUNTIF('raw data'!$B:$B,CONCATENATE($A22,D$1))/SUM(COUNTIF('raw data'!$B:$B,CONCATENATE($A22,D$1)),COUNTIF('raw data'!$C:$C,CONCATENATE($A22,D$1)))),0)</f>
        <v>0</v>
      </c>
      <c r="E22" s="5">
        <f>IFERROR(IF($A22=E$1,"", COUNTIF('raw data'!$B:$B,CONCATENATE($A22,E$1))/SUM(COUNTIF('raw data'!$B:$B,CONCATENATE($A22,E$1)),COUNTIF('raw data'!$C:$C,CONCATENATE($A22,E$1)))),0)</f>
        <v>0</v>
      </c>
      <c r="F22" s="5">
        <f>IFERROR(IF($A22=F$1,"", COUNTIF('raw data'!$B:$B,CONCATENATE($A22,F$1))/SUM(COUNTIF('raw data'!$B:$B,CONCATENATE($A22,F$1)),COUNTIF('raw data'!$C:$C,CONCATENATE($A22,F$1)))),0)</f>
        <v>0</v>
      </c>
      <c r="G22" s="5">
        <f>IFERROR(IF($A22=G$1,"", COUNTIF('raw data'!$B:$B,CONCATENATE($A22,G$1))/SUM(COUNTIF('raw data'!$B:$B,CONCATENATE($A22,G$1)),COUNTIF('raw data'!$C:$C,CONCATENATE($A22,G$1)))),0)</f>
        <v>0</v>
      </c>
      <c r="H22" s="5">
        <f>IFERROR(IF($A22=H$1,"", COUNTIF('raw data'!$B:$B,CONCATENATE($A22,H$1))/SUM(COUNTIF('raw data'!$B:$B,CONCATENATE($A22,H$1)),COUNTIF('raw data'!$C:$C,CONCATENATE($A22,H$1)))),0)</f>
        <v>0</v>
      </c>
      <c r="I22" s="5">
        <f>IFERROR(IF($A22=I$1,"", COUNTIF('raw data'!$B:$B,CONCATENATE($A22,I$1))/SUM(COUNTIF('raw data'!$B:$B,CONCATENATE($A22,I$1)),COUNTIF('raw data'!$C:$C,CONCATENATE($A22,I$1)))),0)</f>
        <v>0</v>
      </c>
      <c r="J22" s="5">
        <f>IFERROR(IF($A22=J$1,"", COUNTIF('raw data'!$B:$B,CONCATENATE($A22,J$1))/SUM(COUNTIF('raw data'!$B:$B,CONCATENATE($A22,J$1)),COUNTIF('raw data'!$C:$C,CONCATENATE($A22,J$1)))),0)</f>
        <v>0</v>
      </c>
      <c r="K22" s="5">
        <f>IFERROR(IF($A22=K$1,"", COUNTIF('raw data'!$B:$B,CONCATENATE($A22,K$1))/SUM(COUNTIF('raw data'!$B:$B,CONCATENATE($A22,K$1)),COUNTIF('raw data'!$C:$C,CONCATENATE($A22,K$1)))),0)</f>
        <v>0</v>
      </c>
      <c r="L22" s="5">
        <f>IFERROR(IF($A22=L$1,"", COUNTIF('raw data'!$B:$B,CONCATENATE($A22,L$1))/SUM(COUNTIF('raw data'!$B:$B,CONCATENATE($A22,L$1)),COUNTIF('raw data'!$C:$C,CONCATENATE($A22,L$1)))),0)</f>
        <v>0</v>
      </c>
      <c r="M22" s="5">
        <f>IFERROR(IF($A22=M$1,"", COUNTIF('raw data'!$B:$B,CONCATENATE($A22,M$1))/SUM(COUNTIF('raw data'!$B:$B,CONCATENATE($A22,M$1)),COUNTIF('raw data'!$C:$C,CONCATENATE($A22,M$1)))),0)</f>
        <v>0</v>
      </c>
      <c r="N22" s="5">
        <f>IFERROR(IF($A22=N$1,"", COUNTIF('raw data'!$B:$B,CONCATENATE($A22,N$1))/SUM(COUNTIF('raw data'!$B:$B,CONCATENATE($A22,N$1)),COUNTIF('raw data'!$C:$C,CONCATENATE($A22,N$1)))),0)</f>
        <v>0</v>
      </c>
      <c r="O22" s="5">
        <f>IFERROR(IF($A22=O$1,"", COUNTIF('raw data'!$B:$B,CONCATENATE($A22,O$1))/SUM(COUNTIF('raw data'!$B:$B,CONCATENATE($A22,O$1)),COUNTIF('raw data'!$C:$C,CONCATENATE($A22,O$1)))),0)</f>
        <v>0</v>
      </c>
      <c r="P22" s="5">
        <f>IFERROR(IF($A22=P$1,"", COUNTIF('raw data'!$B:$B,CONCATENATE($A22,P$1))/SUM(COUNTIF('raw data'!$B:$B,CONCATENATE($A22,P$1)),COUNTIF('raw data'!$C:$C,CONCATENATE($A22,P$1)))),0)</f>
        <v>0</v>
      </c>
      <c r="Q22" s="5">
        <f>IFERROR(IF($A22=Q$1,"", COUNTIF('raw data'!$B:$B,CONCATENATE($A22,Q$1))/SUM(COUNTIF('raw data'!$B:$B,CONCATENATE($A22,Q$1)),COUNTIF('raw data'!$C:$C,CONCATENATE($A22,Q$1)))),0)</f>
        <v>0</v>
      </c>
      <c r="R22" s="5">
        <f>IFERROR(IF($A22=R$1,"", COUNTIF('raw data'!$B:$B,CONCATENATE($A22,R$1))/SUM(COUNTIF('raw data'!$B:$B,CONCATENATE($A22,R$1)),COUNTIF('raw data'!$C:$C,CONCATENATE($A22,R$1)))),0)</f>
        <v>0</v>
      </c>
      <c r="S22" s="5">
        <f>IFERROR(IF($A22=S$1,"", COUNTIF('raw data'!$B:$B,CONCATENATE($A22,S$1))/SUM(COUNTIF('raw data'!$B:$B,CONCATENATE($A22,S$1)),COUNTIF('raw data'!$C:$C,CONCATENATE($A22,S$1)))),0)</f>
        <v>0</v>
      </c>
      <c r="T22" s="5">
        <f>IFERROR(IF($A22=T$1,"", COUNTIF('raw data'!$B:$B,CONCATENATE($A22,T$1))/SUM(COUNTIF('raw data'!$B:$B,CONCATENATE($A22,T$1)),COUNTIF('raw data'!$C:$C,CONCATENATE($A22,T$1)))),0)</f>
        <v>0</v>
      </c>
      <c r="U22" s="5">
        <f>IFERROR(IF($A22=U$1,"", COUNTIF('raw data'!$B:$B,CONCATENATE($A22,U$1))/SUM(COUNTIF('raw data'!$B:$B,CONCATENATE($A22,U$1)),COUNTIF('raw data'!$C:$C,CONCATENATE($A22,U$1)))),0)</f>
        <v>0</v>
      </c>
      <c r="V22" s="5" t="str">
        <f>IFERROR(IF($A22=V$1,"", COUNTIF('raw data'!$B:$B,CONCATENATE($A22,V$1))/SUM(COUNTIF('raw data'!$B:$B,CONCATENATE($A22,V$1)),COUNTIF('raw data'!$C:$C,CONCATENATE($A22,V$1)))),0)</f>
        <v/>
      </c>
      <c r="W22" s="5">
        <f>IFERROR(IF($A22=W$1,"", COUNTIF('raw data'!$B:$B,CONCATENATE($A22,W$1))/SUM(COUNTIF('raw data'!$B:$B,CONCATENATE($A22,W$1)),COUNTIF('raw data'!$C:$C,CONCATENATE($A22,W$1)))),0)</f>
        <v>0</v>
      </c>
      <c r="X22" s="5">
        <f>IFERROR(IF($A22=X$1,"", COUNTIF('raw data'!$B:$B,CONCATENATE($A22,X$1))/SUM(COUNTIF('raw data'!$B:$B,CONCATENATE($A22,X$1)),COUNTIF('raw data'!$C:$C,CONCATENATE($A22,X$1)))),0)</f>
        <v>0</v>
      </c>
      <c r="Y22" s="5">
        <f>IFERROR(IF($A22=Y$1,"", COUNTIF('raw data'!$B:$B,CONCATENATE($A22,Y$1))/SUM(COUNTIF('raw data'!$B:$B,CONCATENATE($A22,Y$1)),COUNTIF('raw data'!$C:$C,CONCATENATE($A22,Y$1)))),0)</f>
        <v>0</v>
      </c>
      <c r="Z22" s="5">
        <f>IFERROR(IF($A22=Z$1,"", COUNTIF('raw data'!$B:$B,CONCATENATE($A22,Z$1))/SUM(COUNTIF('raw data'!$B:$B,CONCATENATE($A22,Z$1)),COUNTIF('raw data'!$C:$C,CONCATENATE($A22,Z$1)))),0)</f>
        <v>0</v>
      </c>
      <c r="AA22" s="5">
        <f>IFERROR(IF($A22=AA$1,"", COUNTIF('raw data'!$B:$B,CONCATENATE($A22,AA$1))/SUM(COUNTIF('raw data'!$B:$B,CONCATENATE($A22,AA$1)),COUNTIF('raw data'!$C:$C,CONCATENATE($A22,AA$1)))),0)</f>
        <v>0</v>
      </c>
      <c r="AB22" s="5">
        <f>IFERROR(IF($A22=AB$1,"", COUNTIF('raw data'!$B:$B,CONCATENATE($A22,AB$1))/SUM(COUNTIF('raw data'!$B:$B,CONCATENATE($A22,AB$1)),COUNTIF('raw data'!$C:$C,CONCATENATE($A22,AB$1)))),0)</f>
        <v>0</v>
      </c>
      <c r="AC22" s="5">
        <f>IFERROR(IF($A22=AC$1,"", COUNTIF('raw data'!$B:$B,CONCATENATE($A22,AC$1))/SUM(COUNTIF('raw data'!$B:$B,CONCATENATE($A22,AC$1)),COUNTIF('raw data'!$C:$C,CONCATENATE($A22,AC$1)))),0)</f>
        <v>0</v>
      </c>
      <c r="AD22" s="5">
        <f>IFERROR(IF($A22=AD$1,"", COUNTIF('raw data'!$B:$B,CONCATENATE($A22,AD$1))/SUM(COUNTIF('raw data'!$B:$B,CONCATENATE($A22,AD$1)),COUNTIF('raw data'!$C:$C,CONCATENATE($A22,AD$1)))),0)</f>
        <v>0</v>
      </c>
      <c r="AE22" s="5">
        <f>IFERROR(IF($A22=AE$1,"", COUNTIF('raw data'!$B:$B,CONCATENATE($A22,AE$1))/SUM(COUNTIF('raw data'!$B:$B,CONCATENATE($A22,AE$1)),COUNTIF('raw data'!$C:$C,CONCATENATE($A22,AE$1)))),0)</f>
        <v>0</v>
      </c>
      <c r="AF22" s="5">
        <f>IFERROR(IF($A22=AF$1,"", COUNTIF('raw data'!$B:$B,CONCATENATE($A22,AF$1))/SUM(COUNTIF('raw data'!$B:$B,CONCATENATE($A22,AF$1)),COUNTIF('raw data'!$C:$C,CONCATENATE($A22,AF$1)))),0)</f>
        <v>1</v>
      </c>
      <c r="AG22" s="5">
        <f>IFERROR(IF($A22=AG$1,"", COUNTIF('raw data'!$B:$B,CONCATENATE($A22,AG$1))/SUM(COUNTIF('raw data'!$B:$B,CONCATENATE($A22,AG$1)),COUNTIF('raw data'!$C:$C,CONCATENATE($A22,AG$1)))),0)</f>
        <v>0</v>
      </c>
      <c r="AH22" s="5">
        <f>IFERROR(IF($A22=AH$1,"", COUNTIF('raw data'!$B:$B,CONCATENATE($A22,AH$1))/SUM(COUNTIF('raw data'!$B:$B,CONCATENATE($A22,AH$1)),COUNTIF('raw data'!$C:$C,CONCATENATE($A22,AH$1)))),0)</f>
        <v>0</v>
      </c>
      <c r="AI22" s="5">
        <f>IFERROR(IF($A22=AI$1,"", COUNTIF('raw data'!$B:$B,CONCATENATE($A22,AI$1))/SUM(COUNTIF('raw data'!$B:$B,CONCATENATE($A22,AI$1)),COUNTIF('raw data'!$C:$C,CONCATENATE($A22,AI$1)))),0)</f>
        <v>0</v>
      </c>
      <c r="AJ22" s="5">
        <f>IFERROR(IF($A22=AJ$1,"", COUNTIF('raw data'!$B:$B,CONCATENATE($A22,AJ$1))/SUM(COUNTIF('raw data'!$B:$B,CONCATENATE($A22,AJ$1)),COUNTIF('raw data'!$C:$C,CONCATENATE($A22,AJ$1)))),0)</f>
        <v>0</v>
      </c>
      <c r="AK22" s="5">
        <f>IFERROR(IF($A22=AK$1,"", COUNTIF('raw data'!$B:$B,CONCATENATE($A22,AK$1))/SUM(COUNTIF('raw data'!$B:$B,CONCATENATE($A22,AK$1)),COUNTIF('raw data'!$C:$C,CONCATENATE($A22,AK$1)))),0)</f>
        <v>0</v>
      </c>
      <c r="AL22" s="5">
        <f>IFERROR(IF($A22=AL$1,"", COUNTIF('raw data'!$B:$B,CONCATENATE($A22,AL$1))/SUM(COUNTIF('raw data'!$B:$B,CONCATENATE($A22,AL$1)),COUNTIF('raw data'!$C:$C,CONCATENATE($A22,AL$1)))),0)</f>
        <v>0</v>
      </c>
      <c r="AM22" s="5">
        <f>IFERROR(IF($A22=AM$1,"", COUNTIF('raw data'!$B:$B,CONCATENATE($A22,AM$1))/SUM(COUNTIF('raw data'!$B:$B,CONCATENATE($A22,AM$1)),COUNTIF('raw data'!$C:$C,CONCATENATE($A22,AM$1)))),0)</f>
        <v>0</v>
      </c>
      <c r="AN22" s="5">
        <f>IFERROR(IF($A22=AN$1,"", COUNTIF('raw data'!$B:$B,CONCATENATE($A22,AN$1))/SUM(COUNTIF('raw data'!$B:$B,CONCATENATE($A22,AN$1)),COUNTIF('raw data'!$C:$C,CONCATENATE($A22,AN$1)))),0)</f>
        <v>0</v>
      </c>
      <c r="AO22" s="5">
        <f>IFERROR(IF($A22=AO$1,"", COUNTIF('raw data'!$B:$B,CONCATENATE($A22,AO$1))/SUM(COUNTIF('raw data'!$B:$B,CONCATENATE($A22,AO$1)),COUNTIF('raw data'!$C:$C,CONCATENATE($A22,AO$1)))),0)</f>
        <v>0</v>
      </c>
      <c r="AP22" s="5">
        <f>IFERROR(IF($A22=AP$1,"", COUNTIF('raw data'!$B:$B,CONCATENATE($A22,AP$1))/SUM(COUNTIF('raw data'!$B:$B,CONCATENATE($A22,AP$1)),COUNTIF('raw data'!$C:$C,CONCATENATE($A22,AP$1)))),0)</f>
        <v>0</v>
      </c>
      <c r="AQ22" s="5">
        <f>IFERROR(IF($A22=AQ$1,"", COUNTIF('raw data'!$B:$B,CONCATENATE($A22,AQ$1))/SUM(COUNTIF('raw data'!$B:$B,CONCATENATE($A22,AQ$1)),COUNTIF('raw data'!$C:$C,CONCATENATE($A22,AQ$1)))),0)</f>
        <v>0</v>
      </c>
      <c r="AR22" s="5">
        <f>IFERROR(IF($A22=AR$1,"", COUNTIF('raw data'!$B:$B,CONCATENATE($A22,AR$1))/SUM(COUNTIF('raw data'!$B:$B,CONCATENATE($A22,AR$1)),COUNTIF('raw data'!$C:$C,CONCATENATE($A22,AR$1)))),0)</f>
        <v>0</v>
      </c>
      <c r="AS22" s="5">
        <f>IFERROR(IF($A22=AS$1,"", COUNTIF('raw data'!$B:$B,CONCATENATE($A22,AS$1))/SUM(COUNTIF('raw data'!$B:$B,CONCATENATE($A22,AS$1)),COUNTIF('raw data'!$C:$C,CONCATENATE($A22,AS$1)))),0)</f>
        <v>0</v>
      </c>
      <c r="AT22" s="5">
        <f>IFERROR(IF($A22=AT$1,"", COUNTIF('raw data'!$B:$B,CONCATENATE($A22,AT$1))/SUM(COUNTIF('raw data'!$B:$B,CONCATENATE($A22,AT$1)),COUNTIF('raw data'!$C:$C,CONCATENATE($A22,AT$1)))),0)</f>
        <v>0</v>
      </c>
      <c r="AU22" s="5">
        <f>IFERROR(IF($A22=AU$1,"", COUNTIF('raw data'!$B:$B,CONCATENATE($A22,AU$1))/SUM(COUNTIF('raw data'!$B:$B,CONCATENATE($A22,AU$1)),COUNTIF('raw data'!$C:$C,CONCATENATE($A22,AU$1)))),0)</f>
        <v>0</v>
      </c>
      <c r="AV22" s="5">
        <f>IFERROR(IF($A22=AV$1,"", COUNTIF('raw data'!$B:$B,CONCATENATE($A22,AV$1))/SUM(COUNTIF('raw data'!$B:$B,CONCATENATE($A22,AV$1)),COUNTIF('raw data'!$C:$C,CONCATENATE($A22,AV$1)))),0)</f>
        <v>0</v>
      </c>
      <c r="AW22" s="5">
        <f>IFERROR(IF($A22=AW$1,"", COUNTIF('raw data'!$B:$B,CONCATENATE($A22,AW$1))/SUM(COUNTIF('raw data'!$B:$B,CONCATENATE($A22,AW$1)),COUNTIF('raw data'!$C:$C,CONCATENATE($A22,AW$1)))),0)</f>
        <v>0</v>
      </c>
      <c r="AX22" s="5">
        <f>IFERROR(IF($A22=AX$1,"", COUNTIF('raw data'!$B:$B,CONCATENATE($A22,AX$1))/SUM(COUNTIF('raw data'!$B:$B,CONCATENATE($A22,AX$1)),COUNTIF('raw data'!$C:$C,CONCATENATE($A22,AX$1)))),0)</f>
        <v>0</v>
      </c>
      <c r="AY22" s="5">
        <f>IFERROR(IF($A22=AY$1,"", COUNTIF('raw data'!$B:$B,CONCATENATE($A22,AY$1))/SUM(COUNTIF('raw data'!$B:$B,CONCATENATE($A22,AY$1)),COUNTIF('raw data'!$C:$C,CONCATENATE($A22,AY$1)))),0)</f>
        <v>0</v>
      </c>
      <c r="AZ22" s="5">
        <f>IFERROR(IF($A22=AZ$1,"", COUNTIF('raw data'!$B:$B,CONCATENATE($A22,AZ$1))/SUM(COUNTIF('raw data'!$B:$B,CONCATENATE($A22,AZ$1)),COUNTIF('raw data'!$C:$C,CONCATENATE($A22,AZ$1)))),0)</f>
        <v>0</v>
      </c>
      <c r="BA22" s="5">
        <f>IFERROR(IF($A22=BA$1,"", COUNTIF('raw data'!$B:$B,CONCATENATE($A22,BA$1))/SUM(COUNTIF('raw data'!$B:$B,CONCATENATE($A22,BA$1)),COUNTIF('raw data'!$C:$C,CONCATENATE($A22,BA$1)))),0)</f>
        <v>0</v>
      </c>
      <c r="BB22" s="5">
        <f>IFERROR(IF($A22=BB$1,"", COUNTIF('raw data'!$B:$B,CONCATENATE($A22,BB$1))/SUM(COUNTIF('raw data'!$B:$B,CONCATENATE($A22,BB$1)),COUNTIF('raw data'!$C:$C,CONCATENATE($A22,BB$1)))),0)</f>
        <v>0</v>
      </c>
      <c r="BC22" s="5">
        <f>IFERROR(IF($A22=BC$1,"", COUNTIF('raw data'!$B:$B,CONCATENATE($A22,BC$1))/SUM(COUNTIF('raw data'!$B:$B,CONCATENATE($A22,BC$1)),COUNTIF('raw data'!$C:$C,CONCATENATE($A22,BC$1)))),0)</f>
        <v>0</v>
      </c>
      <c r="BD22" s="5">
        <f>IFERROR(IF($A22=BD$1,"", COUNTIF('raw data'!$B:$B,CONCATENATE($A22,BD$1))/SUM(COUNTIF('raw data'!$B:$B,CONCATENATE($A22,BD$1)),COUNTIF('raw data'!$C:$C,CONCATENATE($A22,BD$1)))),0)</f>
        <v>0</v>
      </c>
      <c r="BE22" s="5">
        <f>IFERROR(IF($A22=BE$1,"", COUNTIF('raw data'!$B:$B,CONCATENATE($A22,BE$1))/SUM(COUNTIF('raw data'!$B:$B,CONCATENATE($A22,BE$1)),COUNTIF('raw data'!$C:$C,CONCATENATE($A22,BE$1)))),0)</f>
        <v>0</v>
      </c>
      <c r="BF22" s="5">
        <f>IFERROR(IF($A22=BF$1,"", COUNTIF('raw data'!$B:$B,CONCATENATE($A22,BF$1))/SUM(COUNTIF('raw data'!$B:$B,CONCATENATE($A22,BF$1)),COUNTIF('raw data'!$C:$C,CONCATENATE($A22,BF$1)))),0)</f>
        <v>0</v>
      </c>
      <c r="BG22" s="5">
        <f>IFERROR(IF($A22=BG$1,"", COUNTIF('raw data'!$B:$B,CONCATENATE($A22,BG$1))/SUM(COUNTIF('raw data'!$B:$B,CONCATENATE($A22,BG$1)),COUNTIF('raw data'!$C:$C,CONCATENATE($A22,BG$1)))),0)</f>
        <v>0</v>
      </c>
      <c r="BH22" s="5">
        <f>IFERROR(IF($A22=BH$1,"", COUNTIF('raw data'!$B:$B,CONCATENATE($A22,BH$1))/SUM(COUNTIF('raw data'!$B:$B,CONCATENATE($A22,BH$1)),COUNTIF('raw data'!$C:$C,CONCATENATE($A22,BH$1)))),0)</f>
        <v>0</v>
      </c>
      <c r="BI22" s="5">
        <f>IFERROR(IF($A22=BI$1,"", COUNTIF('raw data'!$B:$B,CONCATENATE($A22,BI$1))/SUM(COUNTIF('raw data'!$B:$B,CONCATENATE($A22,BI$1)),COUNTIF('raw data'!$C:$C,CONCATENATE($A22,BI$1)))),0)</f>
        <v>0</v>
      </c>
      <c r="BJ22" s="5">
        <f>IFERROR(IF($A22=BJ$1,"", COUNTIF('raw data'!$B:$B,CONCATENATE($A22,BJ$1))/SUM(COUNTIF('raw data'!$B:$B,CONCATENATE($A22,BJ$1)),COUNTIF('raw data'!$C:$C,CONCATENATE($A22,BJ$1)))),0)</f>
        <v>0</v>
      </c>
      <c r="BK22" s="5">
        <f>IFERROR(IF($A22=BK$1,"", COUNTIF('raw data'!$B:$B,CONCATENATE($A22,BK$1))/SUM(COUNTIF('raw data'!$B:$B,CONCATENATE($A22,BK$1)),COUNTIF('raw data'!$C:$C,CONCATENATE($A22,BK$1)))),0)</f>
        <v>0</v>
      </c>
      <c r="BL22" s="5">
        <f>IFERROR(IF($A22=BL$1,"", COUNTIF('raw data'!$B:$B,CONCATENATE($A22,BL$1))/SUM(COUNTIF('raw data'!$B:$B,CONCATENATE($A22,BL$1)),COUNTIF('raw data'!$C:$C,CONCATENATE($A22,BL$1)))),0)</f>
        <v>0</v>
      </c>
      <c r="BM22" s="5">
        <f>IFERROR(IF($A22=BM$1,"", COUNTIF('raw data'!$B:$B,CONCATENATE($A22,BM$1))/SUM(COUNTIF('raw data'!$B:$B,CONCATENATE($A22,BM$1)),COUNTIF('raw data'!$C:$C,CONCATENATE($A22,BM$1)))),0)</f>
        <v>0</v>
      </c>
      <c r="BN22" s="5">
        <f>IFERROR(IF($A22=BN$1,"", COUNTIF('raw data'!$B:$B,CONCATENATE($A22,BN$1))/SUM(COUNTIF('raw data'!$B:$B,CONCATENATE($A22,BN$1)),COUNTIF('raw data'!$C:$C,CONCATENATE($A22,BN$1)))),0)</f>
        <v>0</v>
      </c>
      <c r="BO22" s="5">
        <f>IFERROR(IF($A22=BO$1,"", COUNTIF('raw data'!$B:$B,CONCATENATE($A22,BO$1))/SUM(COUNTIF('raw data'!$B:$B,CONCATENATE($A22,BO$1)),COUNTIF('raw data'!$C:$C,CONCATENATE($A22,BO$1)))),0)</f>
        <v>0</v>
      </c>
      <c r="BP22" s="5">
        <f>IFERROR(IF($A22=BP$1,"", COUNTIF('raw data'!$B:$B,CONCATENATE($A22,BP$1))/SUM(COUNTIF('raw data'!$B:$B,CONCATENATE($A22,BP$1)),COUNTIF('raw data'!$C:$C,CONCATENATE($A22,BP$1)))),0)</f>
        <v>0</v>
      </c>
      <c r="BQ22" s="5">
        <f>IFERROR(IF($A22=BQ$1,"", COUNTIF('raw data'!$B:$B,CONCATENATE($A22,BQ$1))/SUM(COUNTIF('raw data'!$B:$B,CONCATENATE($A22,BQ$1)),COUNTIF('raw data'!$C:$C,CONCATENATE($A22,BQ$1)))),0)</f>
        <v>0</v>
      </c>
      <c r="BR22" s="5">
        <f>IFERROR(IF($A22=BR$1,"", COUNTIF('raw data'!$B:$B,CONCATENATE($A22,BR$1))/SUM(COUNTIF('raw data'!$B:$B,CONCATENATE($A22,BR$1)),COUNTIF('raw data'!$C:$C,CONCATENATE($A22,BR$1)))),0)</f>
        <v>0</v>
      </c>
      <c r="BS22" s="5">
        <f>IFERROR(IF($A22=BS$1,"", COUNTIF('raw data'!$B:$B,CONCATENATE($A22,BS$1))/SUM(COUNTIF('raw data'!$B:$B,CONCATENATE($A22,BS$1)),COUNTIF('raw data'!$C:$C,CONCATENATE($A22,BS$1)))),0)</f>
        <v>0</v>
      </c>
      <c r="BT22" s="5">
        <f>IFERROR(IF($A22=BT$1,"", COUNTIF('raw data'!$B:$B,CONCATENATE($A22,BT$1))/SUM(COUNTIF('raw data'!$B:$B,CONCATENATE($A22,BT$1)),COUNTIF('raw data'!$C:$C,CONCATENATE($A22,BT$1)))),0)</f>
        <v>0</v>
      </c>
      <c r="BU22" s="5">
        <f>IFERROR(IF($A22=BU$1,"", COUNTIF('raw data'!$B:$B,CONCATENATE($A22,BU$1))/SUM(COUNTIF('raw data'!$B:$B,CONCATENATE($A22,BU$1)),COUNTIF('raw data'!$C:$C,CONCATENATE($A22,BU$1)))),0)</f>
        <v>0</v>
      </c>
      <c r="BV22" s="5">
        <f>IFERROR(IF($A22=BV$1,"", COUNTIF('raw data'!$B:$B,CONCATENATE($A22,BV$1))/SUM(COUNTIF('raw data'!$B:$B,CONCATENATE($A22,BV$1)),COUNTIF('raw data'!$C:$C,CONCATENATE($A22,BV$1)))),0)</f>
        <v>0</v>
      </c>
      <c r="BW22" s="5">
        <f>IFERROR(IF($A22=BW$1,"", COUNTIF('raw data'!$B:$B,CONCATENATE($A22,BW$1))/SUM(COUNTIF('raw data'!$B:$B,CONCATENATE($A22,BW$1)),COUNTIF('raw data'!$C:$C,CONCATENATE($A22,BW$1)))),0)</f>
        <v>0</v>
      </c>
      <c r="BX22" s="5">
        <f>IFERROR(IF($A22=BX$1,"", COUNTIF('raw data'!$B:$B,CONCATENATE($A22,BX$1))/SUM(COUNTIF('raw data'!$B:$B,CONCATENATE($A22,BX$1)),COUNTIF('raw data'!$C:$C,CONCATENATE($A22,BX$1)))),0)</f>
        <v>0</v>
      </c>
      <c r="BY22" s="5">
        <f>IFERROR(IF($A22=BY$1,"", COUNTIF('raw data'!$B:$B,CONCATENATE($A22,BY$1))/SUM(COUNTIF('raw data'!$B:$B,CONCATENATE($A22,BY$1)),COUNTIF('raw data'!$C:$C,CONCATENATE($A22,BY$1)))),0)</f>
        <v>0</v>
      </c>
      <c r="BZ22" s="5">
        <f>IFERROR(IF($A22=BZ$1,"", COUNTIF('raw data'!$B:$B,CONCATENATE($A22,BZ$1))/SUM(COUNTIF('raw data'!$B:$B,CONCATENATE($A22,BZ$1)),COUNTIF('raw data'!$C:$C,CONCATENATE($A22,BZ$1)))),0)</f>
        <v>0</v>
      </c>
      <c r="CA22" s="5">
        <f>IFERROR(IF($A22=CA$1,"", COUNTIF('raw data'!$B:$B,CONCATENATE($A22,CA$1))/SUM(COUNTIF('raw data'!$B:$B,CONCATENATE($A22,CA$1)),COUNTIF('raw data'!$C:$C,CONCATENATE($A22,CA$1)))),0)</f>
        <v>0</v>
      </c>
    </row>
    <row r="23">
      <c r="A23" s="6" t="str">
        <f>'winlose rates'!A23</f>
        <v>clown car</v>
      </c>
      <c r="B23" s="5">
        <f>IFERROR(IF($A23=B$1,"", COUNTIF('raw data'!$B:$B,CONCATENATE($A23,B$1))/SUM(COUNTIF('raw data'!$B:$B,CONCATENATE($A23,B$1)),COUNTIF('raw data'!$C:$C,CONCATENATE($A23,B$1)))),0)</f>
        <v>0</v>
      </c>
      <c r="C23" s="5">
        <f>IFERROR(IF($A23=C$1,"", COUNTIF('raw data'!$B:$B,CONCATENATE($A23,C$1))/SUM(COUNTIF('raw data'!$B:$B,CONCATENATE($A23,C$1)),COUNTIF('raw data'!$C:$C,CONCATENATE($A23,C$1)))),0)</f>
        <v>0</v>
      </c>
      <c r="D23" s="5">
        <f>IFERROR(IF($A23=D$1,"", COUNTIF('raw data'!$B:$B,CONCATENATE($A23,D$1))/SUM(COUNTIF('raw data'!$B:$B,CONCATENATE($A23,D$1)),COUNTIF('raw data'!$C:$C,CONCATENATE($A23,D$1)))),0)</f>
        <v>0</v>
      </c>
      <c r="E23" s="5">
        <f>IFERROR(IF($A23=E$1,"", COUNTIF('raw data'!$B:$B,CONCATENATE($A23,E$1))/SUM(COUNTIF('raw data'!$B:$B,CONCATENATE($A23,E$1)),COUNTIF('raw data'!$C:$C,CONCATENATE($A23,E$1)))),0)</f>
        <v>0</v>
      </c>
      <c r="F23" s="5">
        <f>IFERROR(IF($A23=F$1,"", COUNTIF('raw data'!$B:$B,CONCATENATE($A23,F$1))/SUM(COUNTIF('raw data'!$B:$B,CONCATENATE($A23,F$1)),COUNTIF('raw data'!$C:$C,CONCATENATE($A23,F$1)))),0)</f>
        <v>0</v>
      </c>
      <c r="G23" s="5">
        <f>IFERROR(IF($A23=G$1,"", COUNTIF('raw data'!$B:$B,CONCATENATE($A23,G$1))/SUM(COUNTIF('raw data'!$B:$B,CONCATENATE($A23,G$1)),COUNTIF('raw data'!$C:$C,CONCATENATE($A23,G$1)))),0)</f>
        <v>0</v>
      </c>
      <c r="H23" s="5">
        <f>IFERROR(IF($A23=H$1,"", COUNTIF('raw data'!$B:$B,CONCATENATE($A23,H$1))/SUM(COUNTIF('raw data'!$B:$B,CONCATENATE($A23,H$1)),COUNTIF('raw data'!$C:$C,CONCATENATE($A23,H$1)))),0)</f>
        <v>0</v>
      </c>
      <c r="I23" s="5">
        <f>IFERROR(IF($A23=I$1,"", COUNTIF('raw data'!$B:$B,CONCATENATE($A23,I$1))/SUM(COUNTIF('raw data'!$B:$B,CONCATENATE($A23,I$1)),COUNTIF('raw data'!$C:$C,CONCATENATE($A23,I$1)))),0)</f>
        <v>0</v>
      </c>
      <c r="J23" s="5">
        <f>IFERROR(IF($A23=J$1,"", COUNTIF('raw data'!$B:$B,CONCATENATE($A23,J$1))/SUM(COUNTIF('raw data'!$B:$B,CONCATENATE($A23,J$1)),COUNTIF('raw data'!$C:$C,CONCATENATE($A23,J$1)))),0)</f>
        <v>0</v>
      </c>
      <c r="K23" s="5">
        <f>IFERROR(IF($A23=K$1,"", COUNTIF('raw data'!$B:$B,CONCATENATE($A23,K$1))/SUM(COUNTIF('raw data'!$B:$B,CONCATENATE($A23,K$1)),COUNTIF('raw data'!$C:$C,CONCATENATE($A23,K$1)))),0)</f>
        <v>0</v>
      </c>
      <c r="L23" s="5">
        <f>IFERROR(IF($A23=L$1,"", COUNTIF('raw data'!$B:$B,CONCATENATE($A23,L$1))/SUM(COUNTIF('raw data'!$B:$B,CONCATENATE($A23,L$1)),COUNTIF('raw data'!$C:$C,CONCATENATE($A23,L$1)))),0)</f>
        <v>0</v>
      </c>
      <c r="M23" s="5">
        <f>IFERROR(IF($A23=M$1,"", COUNTIF('raw data'!$B:$B,CONCATENATE($A23,M$1))/SUM(COUNTIF('raw data'!$B:$B,CONCATENATE($A23,M$1)),COUNTIF('raw data'!$C:$C,CONCATENATE($A23,M$1)))),0)</f>
        <v>0</v>
      </c>
      <c r="N23" s="5">
        <f>IFERROR(IF($A23=N$1,"", COUNTIF('raw data'!$B:$B,CONCATENATE($A23,N$1))/SUM(COUNTIF('raw data'!$B:$B,CONCATENATE($A23,N$1)),COUNTIF('raw data'!$C:$C,CONCATENATE($A23,N$1)))),0)</f>
        <v>0</v>
      </c>
      <c r="O23" s="5">
        <f>IFERROR(IF($A23=O$1,"", COUNTIF('raw data'!$B:$B,CONCATENATE($A23,O$1))/SUM(COUNTIF('raw data'!$B:$B,CONCATENATE($A23,O$1)),COUNTIF('raw data'!$C:$C,CONCATENATE($A23,O$1)))),0)</f>
        <v>0</v>
      </c>
      <c r="P23" s="5">
        <f>IFERROR(IF($A23=P$1,"", COUNTIF('raw data'!$B:$B,CONCATENATE($A23,P$1))/SUM(COUNTIF('raw data'!$B:$B,CONCATENATE($A23,P$1)),COUNTIF('raw data'!$C:$C,CONCATENATE($A23,P$1)))),0)</f>
        <v>0</v>
      </c>
      <c r="Q23" s="5">
        <f>IFERROR(IF($A23=Q$1,"", COUNTIF('raw data'!$B:$B,CONCATENATE($A23,Q$1))/SUM(COUNTIF('raw data'!$B:$B,CONCATENATE($A23,Q$1)),COUNTIF('raw data'!$C:$C,CONCATENATE($A23,Q$1)))),0)</f>
        <v>0</v>
      </c>
      <c r="R23" s="5">
        <f>IFERROR(IF($A23=R$1,"", COUNTIF('raw data'!$B:$B,CONCATENATE($A23,R$1))/SUM(COUNTIF('raw data'!$B:$B,CONCATENATE($A23,R$1)),COUNTIF('raw data'!$C:$C,CONCATENATE($A23,R$1)))),0)</f>
        <v>0</v>
      </c>
      <c r="S23" s="5">
        <f>IFERROR(IF($A23=S$1,"", COUNTIF('raw data'!$B:$B,CONCATENATE($A23,S$1))/SUM(COUNTIF('raw data'!$B:$B,CONCATENATE($A23,S$1)),COUNTIF('raw data'!$C:$C,CONCATENATE($A23,S$1)))),0)</f>
        <v>0</v>
      </c>
      <c r="T23" s="5">
        <f>IFERROR(IF($A23=T$1,"", COUNTIF('raw data'!$B:$B,CONCATENATE($A23,T$1))/SUM(COUNTIF('raw data'!$B:$B,CONCATENATE($A23,T$1)),COUNTIF('raw data'!$C:$C,CONCATENATE($A23,T$1)))),0)</f>
        <v>0</v>
      </c>
      <c r="U23" s="5">
        <f>IFERROR(IF($A23=U$1,"", COUNTIF('raw data'!$B:$B,CONCATENATE($A23,U$1))/SUM(COUNTIF('raw data'!$B:$B,CONCATENATE($A23,U$1)),COUNTIF('raw data'!$C:$C,CONCATENATE($A23,U$1)))),0)</f>
        <v>0</v>
      </c>
      <c r="V23" s="5">
        <f>IFERROR(IF($A23=V$1,"", COUNTIF('raw data'!$B:$B,CONCATENATE($A23,V$1))/SUM(COUNTIF('raw data'!$B:$B,CONCATENATE($A23,V$1)),COUNTIF('raw data'!$C:$C,CONCATENATE($A23,V$1)))),0)</f>
        <v>0</v>
      </c>
      <c r="W23" s="5" t="str">
        <f>IFERROR(IF($A23=W$1,"", COUNTIF('raw data'!$B:$B,CONCATENATE($A23,W$1))/SUM(COUNTIF('raw data'!$B:$B,CONCATENATE($A23,W$1)),COUNTIF('raw data'!$C:$C,CONCATENATE($A23,W$1)))),0)</f>
        <v/>
      </c>
      <c r="X23" s="5">
        <f>IFERROR(IF($A23=X$1,"", COUNTIF('raw data'!$B:$B,CONCATENATE($A23,X$1))/SUM(COUNTIF('raw data'!$B:$B,CONCATENATE($A23,X$1)),COUNTIF('raw data'!$C:$C,CONCATENATE($A23,X$1)))),0)</f>
        <v>0</v>
      </c>
      <c r="Y23" s="5">
        <f>IFERROR(IF($A23=Y$1,"", COUNTIF('raw data'!$B:$B,CONCATENATE($A23,Y$1))/SUM(COUNTIF('raw data'!$B:$B,CONCATENATE($A23,Y$1)),COUNTIF('raw data'!$C:$C,CONCATENATE($A23,Y$1)))),0)</f>
        <v>0</v>
      </c>
      <c r="Z23" s="5">
        <f>IFERROR(IF($A23=Z$1,"", COUNTIF('raw data'!$B:$B,CONCATENATE($A23,Z$1))/SUM(COUNTIF('raw data'!$B:$B,CONCATENATE($A23,Z$1)),COUNTIF('raw data'!$C:$C,CONCATENATE($A23,Z$1)))),0)</f>
        <v>0</v>
      </c>
      <c r="AA23" s="5">
        <f>IFERROR(IF($A23=AA$1,"", COUNTIF('raw data'!$B:$B,CONCATENATE($A23,AA$1))/SUM(COUNTIF('raw data'!$B:$B,CONCATENATE($A23,AA$1)),COUNTIF('raw data'!$C:$C,CONCATENATE($A23,AA$1)))),0)</f>
        <v>0</v>
      </c>
      <c r="AB23" s="5">
        <f>IFERROR(IF($A23=AB$1,"", COUNTIF('raw data'!$B:$B,CONCATENATE($A23,AB$1))/SUM(COUNTIF('raw data'!$B:$B,CONCATENATE($A23,AB$1)),COUNTIF('raw data'!$C:$C,CONCATENATE($A23,AB$1)))),0)</f>
        <v>0</v>
      </c>
      <c r="AC23" s="5">
        <f>IFERROR(IF($A23=AC$1,"", COUNTIF('raw data'!$B:$B,CONCATENATE($A23,AC$1))/SUM(COUNTIF('raw data'!$B:$B,CONCATENATE($A23,AC$1)),COUNTIF('raw data'!$C:$C,CONCATENATE($A23,AC$1)))),0)</f>
        <v>0</v>
      </c>
      <c r="AD23" s="5">
        <f>IFERROR(IF($A23=AD$1,"", COUNTIF('raw data'!$B:$B,CONCATENATE($A23,AD$1))/SUM(COUNTIF('raw data'!$B:$B,CONCATENATE($A23,AD$1)),COUNTIF('raw data'!$C:$C,CONCATENATE($A23,AD$1)))),0)</f>
        <v>0</v>
      </c>
      <c r="AE23" s="5">
        <f>IFERROR(IF($A23=AE$1,"", COUNTIF('raw data'!$B:$B,CONCATENATE($A23,AE$1))/SUM(COUNTIF('raw data'!$B:$B,CONCATENATE($A23,AE$1)),COUNTIF('raw data'!$C:$C,CONCATENATE($A23,AE$1)))),0)</f>
        <v>0</v>
      </c>
      <c r="AF23" s="5">
        <f>IFERROR(IF($A23=AF$1,"", COUNTIF('raw data'!$B:$B,CONCATENATE($A23,AF$1))/SUM(COUNTIF('raw data'!$B:$B,CONCATENATE($A23,AF$1)),COUNTIF('raw data'!$C:$C,CONCATENATE($A23,AF$1)))),0)</f>
        <v>0</v>
      </c>
      <c r="AG23" s="5">
        <f>IFERROR(IF($A23=AG$1,"", COUNTIF('raw data'!$B:$B,CONCATENATE($A23,AG$1))/SUM(COUNTIF('raw data'!$B:$B,CONCATENATE($A23,AG$1)),COUNTIF('raw data'!$C:$C,CONCATENATE($A23,AG$1)))),0)</f>
        <v>0</v>
      </c>
      <c r="AH23" s="5">
        <f>IFERROR(IF($A23=AH$1,"", COUNTIF('raw data'!$B:$B,CONCATENATE($A23,AH$1))/SUM(COUNTIF('raw data'!$B:$B,CONCATENATE($A23,AH$1)),COUNTIF('raw data'!$C:$C,CONCATENATE($A23,AH$1)))),0)</f>
        <v>0</v>
      </c>
      <c r="AI23" s="5">
        <f>IFERROR(IF($A23=AI$1,"", COUNTIF('raw data'!$B:$B,CONCATENATE($A23,AI$1))/SUM(COUNTIF('raw data'!$B:$B,CONCATENATE($A23,AI$1)),COUNTIF('raw data'!$C:$C,CONCATENATE($A23,AI$1)))),0)</f>
        <v>0</v>
      </c>
      <c r="AJ23" s="5">
        <f>IFERROR(IF($A23=AJ$1,"", COUNTIF('raw data'!$B:$B,CONCATENATE($A23,AJ$1))/SUM(COUNTIF('raw data'!$B:$B,CONCATENATE($A23,AJ$1)),COUNTIF('raw data'!$C:$C,CONCATENATE($A23,AJ$1)))),0)</f>
        <v>0</v>
      </c>
      <c r="AK23" s="5">
        <f>IFERROR(IF($A23=AK$1,"", COUNTIF('raw data'!$B:$B,CONCATENATE($A23,AK$1))/SUM(COUNTIF('raw data'!$B:$B,CONCATENATE($A23,AK$1)),COUNTIF('raw data'!$C:$C,CONCATENATE($A23,AK$1)))),0)</f>
        <v>0</v>
      </c>
      <c r="AL23" s="5">
        <f>IFERROR(IF($A23=AL$1,"", COUNTIF('raw data'!$B:$B,CONCATENATE($A23,AL$1))/SUM(COUNTIF('raw data'!$B:$B,CONCATENATE($A23,AL$1)),COUNTIF('raw data'!$C:$C,CONCATENATE($A23,AL$1)))),0)</f>
        <v>0</v>
      </c>
      <c r="AM23" s="5">
        <f>IFERROR(IF($A23=AM$1,"", COUNTIF('raw data'!$B:$B,CONCATENATE($A23,AM$1))/SUM(COUNTIF('raw data'!$B:$B,CONCATENATE($A23,AM$1)),COUNTIF('raw data'!$C:$C,CONCATENATE($A23,AM$1)))),0)</f>
        <v>0</v>
      </c>
      <c r="AN23" s="5">
        <f>IFERROR(IF($A23=AN$1,"", COUNTIF('raw data'!$B:$B,CONCATENATE($A23,AN$1))/SUM(COUNTIF('raw data'!$B:$B,CONCATENATE($A23,AN$1)),COUNTIF('raw data'!$C:$C,CONCATENATE($A23,AN$1)))),0)</f>
        <v>0</v>
      </c>
      <c r="AO23" s="5">
        <f>IFERROR(IF($A23=AO$1,"", COUNTIF('raw data'!$B:$B,CONCATENATE($A23,AO$1))/SUM(COUNTIF('raw data'!$B:$B,CONCATENATE($A23,AO$1)),COUNTIF('raw data'!$C:$C,CONCATENATE($A23,AO$1)))),0)</f>
        <v>0</v>
      </c>
      <c r="AP23" s="5">
        <f>IFERROR(IF($A23=AP$1,"", COUNTIF('raw data'!$B:$B,CONCATENATE($A23,AP$1))/SUM(COUNTIF('raw data'!$B:$B,CONCATENATE($A23,AP$1)),COUNTIF('raw data'!$C:$C,CONCATENATE($A23,AP$1)))),0)</f>
        <v>0</v>
      </c>
      <c r="AQ23" s="5">
        <f>IFERROR(IF($A23=AQ$1,"", COUNTIF('raw data'!$B:$B,CONCATENATE($A23,AQ$1))/SUM(COUNTIF('raw data'!$B:$B,CONCATENATE($A23,AQ$1)),COUNTIF('raw data'!$C:$C,CONCATENATE($A23,AQ$1)))),0)</f>
        <v>0</v>
      </c>
      <c r="AR23" s="5">
        <f>IFERROR(IF($A23=AR$1,"", COUNTIF('raw data'!$B:$B,CONCATENATE($A23,AR$1))/SUM(COUNTIF('raw data'!$B:$B,CONCATENATE($A23,AR$1)),COUNTIF('raw data'!$C:$C,CONCATENATE($A23,AR$1)))),0)</f>
        <v>0</v>
      </c>
      <c r="AS23" s="5">
        <f>IFERROR(IF($A23=AS$1,"", COUNTIF('raw data'!$B:$B,CONCATENATE($A23,AS$1))/SUM(COUNTIF('raw data'!$B:$B,CONCATENATE($A23,AS$1)),COUNTIF('raw data'!$C:$C,CONCATENATE($A23,AS$1)))),0)</f>
        <v>0</v>
      </c>
      <c r="AT23" s="5">
        <f>IFERROR(IF($A23=AT$1,"", COUNTIF('raw data'!$B:$B,CONCATENATE($A23,AT$1))/SUM(COUNTIF('raw data'!$B:$B,CONCATENATE($A23,AT$1)),COUNTIF('raw data'!$C:$C,CONCATENATE($A23,AT$1)))),0)</f>
        <v>0</v>
      </c>
      <c r="AU23" s="5">
        <f>IFERROR(IF($A23=AU$1,"", COUNTIF('raw data'!$B:$B,CONCATENATE($A23,AU$1))/SUM(COUNTIF('raw data'!$B:$B,CONCATENATE($A23,AU$1)),COUNTIF('raw data'!$C:$C,CONCATENATE($A23,AU$1)))),0)</f>
        <v>0</v>
      </c>
      <c r="AV23" s="5">
        <f>IFERROR(IF($A23=AV$1,"", COUNTIF('raw data'!$B:$B,CONCATENATE($A23,AV$1))/SUM(COUNTIF('raw data'!$B:$B,CONCATENATE($A23,AV$1)),COUNTIF('raw data'!$C:$C,CONCATENATE($A23,AV$1)))),0)</f>
        <v>0</v>
      </c>
      <c r="AW23" s="5">
        <f>IFERROR(IF($A23=AW$1,"", COUNTIF('raw data'!$B:$B,CONCATENATE($A23,AW$1))/SUM(COUNTIF('raw data'!$B:$B,CONCATENATE($A23,AW$1)),COUNTIF('raw data'!$C:$C,CONCATENATE($A23,AW$1)))),0)</f>
        <v>0</v>
      </c>
      <c r="AX23" s="5">
        <f>IFERROR(IF($A23=AX$1,"", COUNTIF('raw data'!$B:$B,CONCATENATE($A23,AX$1))/SUM(COUNTIF('raw data'!$B:$B,CONCATENATE($A23,AX$1)),COUNTIF('raw data'!$C:$C,CONCATENATE($A23,AX$1)))),0)</f>
        <v>0</v>
      </c>
      <c r="AY23" s="5">
        <f>IFERROR(IF($A23=AY$1,"", COUNTIF('raw data'!$B:$B,CONCATENATE($A23,AY$1))/SUM(COUNTIF('raw data'!$B:$B,CONCATENATE($A23,AY$1)),COUNTIF('raw data'!$C:$C,CONCATENATE($A23,AY$1)))),0)</f>
        <v>0</v>
      </c>
      <c r="AZ23" s="5">
        <f>IFERROR(IF($A23=AZ$1,"", COUNTIF('raw data'!$B:$B,CONCATENATE($A23,AZ$1))/SUM(COUNTIF('raw data'!$B:$B,CONCATENATE($A23,AZ$1)),COUNTIF('raw data'!$C:$C,CONCATENATE($A23,AZ$1)))),0)</f>
        <v>0</v>
      </c>
      <c r="BA23" s="5">
        <f>IFERROR(IF($A23=BA$1,"", COUNTIF('raw data'!$B:$B,CONCATENATE($A23,BA$1))/SUM(COUNTIF('raw data'!$B:$B,CONCATENATE($A23,BA$1)),COUNTIF('raw data'!$C:$C,CONCATENATE($A23,BA$1)))),0)</f>
        <v>0</v>
      </c>
      <c r="BB23" s="5">
        <f>IFERROR(IF($A23=BB$1,"", COUNTIF('raw data'!$B:$B,CONCATENATE($A23,BB$1))/SUM(COUNTIF('raw data'!$B:$B,CONCATENATE($A23,BB$1)),COUNTIF('raw data'!$C:$C,CONCATENATE($A23,BB$1)))),0)</f>
        <v>0</v>
      </c>
      <c r="BC23" s="5">
        <f>IFERROR(IF($A23=BC$1,"", COUNTIF('raw data'!$B:$B,CONCATENATE($A23,BC$1))/SUM(COUNTIF('raw data'!$B:$B,CONCATENATE($A23,BC$1)),COUNTIF('raw data'!$C:$C,CONCATENATE($A23,BC$1)))),0)</f>
        <v>0</v>
      </c>
      <c r="BD23" s="5">
        <f>IFERROR(IF($A23=BD$1,"", COUNTIF('raw data'!$B:$B,CONCATENATE($A23,BD$1))/SUM(COUNTIF('raw data'!$B:$B,CONCATENATE($A23,BD$1)),COUNTIF('raw data'!$C:$C,CONCATENATE($A23,BD$1)))),0)</f>
        <v>0</v>
      </c>
      <c r="BE23" s="5">
        <f>IFERROR(IF($A23=BE$1,"", COUNTIF('raw data'!$B:$B,CONCATENATE($A23,BE$1))/SUM(COUNTIF('raw data'!$B:$B,CONCATENATE($A23,BE$1)),COUNTIF('raw data'!$C:$C,CONCATENATE($A23,BE$1)))),0)</f>
        <v>0</v>
      </c>
      <c r="BF23" s="5">
        <f>IFERROR(IF($A23=BF$1,"", COUNTIF('raw data'!$B:$B,CONCATENATE($A23,BF$1))/SUM(COUNTIF('raw data'!$B:$B,CONCATENATE($A23,BF$1)),COUNTIF('raw data'!$C:$C,CONCATENATE($A23,BF$1)))),0)</f>
        <v>0</v>
      </c>
      <c r="BG23" s="5">
        <f>IFERROR(IF($A23=BG$1,"", COUNTIF('raw data'!$B:$B,CONCATENATE($A23,BG$1))/SUM(COUNTIF('raw data'!$B:$B,CONCATENATE($A23,BG$1)),COUNTIF('raw data'!$C:$C,CONCATENATE($A23,BG$1)))),0)</f>
        <v>0</v>
      </c>
      <c r="BH23" s="5">
        <f>IFERROR(IF($A23=BH$1,"", COUNTIF('raw data'!$B:$B,CONCATENATE($A23,BH$1))/SUM(COUNTIF('raw data'!$B:$B,CONCATENATE($A23,BH$1)),COUNTIF('raw data'!$C:$C,CONCATENATE($A23,BH$1)))),0)</f>
        <v>0</v>
      </c>
      <c r="BI23" s="5">
        <f>IFERROR(IF($A23=BI$1,"", COUNTIF('raw data'!$B:$B,CONCATENATE($A23,BI$1))/SUM(COUNTIF('raw data'!$B:$B,CONCATENATE($A23,BI$1)),COUNTIF('raw data'!$C:$C,CONCATENATE($A23,BI$1)))),0)</f>
        <v>0</v>
      </c>
      <c r="BJ23" s="5">
        <f>IFERROR(IF($A23=BJ$1,"", COUNTIF('raw data'!$B:$B,CONCATENATE($A23,BJ$1))/SUM(COUNTIF('raw data'!$B:$B,CONCATENATE($A23,BJ$1)),COUNTIF('raw data'!$C:$C,CONCATENATE($A23,BJ$1)))),0)</f>
        <v>0</v>
      </c>
      <c r="BK23" s="5">
        <f>IFERROR(IF($A23=BK$1,"", COUNTIF('raw data'!$B:$B,CONCATENATE($A23,BK$1))/SUM(COUNTIF('raw data'!$B:$B,CONCATENATE($A23,BK$1)),COUNTIF('raw data'!$C:$C,CONCATENATE($A23,BK$1)))),0)</f>
        <v>0</v>
      </c>
      <c r="BL23" s="5">
        <f>IFERROR(IF($A23=BL$1,"", COUNTIF('raw data'!$B:$B,CONCATENATE($A23,BL$1))/SUM(COUNTIF('raw data'!$B:$B,CONCATENATE($A23,BL$1)),COUNTIF('raw data'!$C:$C,CONCATENATE($A23,BL$1)))),0)</f>
        <v>0</v>
      </c>
      <c r="BM23" s="5">
        <f>IFERROR(IF($A23=BM$1,"", COUNTIF('raw data'!$B:$B,CONCATENATE($A23,BM$1))/SUM(COUNTIF('raw data'!$B:$B,CONCATENATE($A23,BM$1)),COUNTIF('raw data'!$C:$C,CONCATENATE($A23,BM$1)))),0)</f>
        <v>0</v>
      </c>
      <c r="BN23" s="5">
        <f>IFERROR(IF($A23=BN$1,"", COUNTIF('raw data'!$B:$B,CONCATENATE($A23,BN$1))/SUM(COUNTIF('raw data'!$B:$B,CONCATENATE($A23,BN$1)),COUNTIF('raw data'!$C:$C,CONCATENATE($A23,BN$1)))),0)</f>
        <v>0</v>
      </c>
      <c r="BO23" s="5">
        <f>IFERROR(IF($A23=BO$1,"", COUNTIF('raw data'!$B:$B,CONCATENATE($A23,BO$1))/SUM(COUNTIF('raw data'!$B:$B,CONCATENATE($A23,BO$1)),COUNTIF('raw data'!$C:$C,CONCATENATE($A23,BO$1)))),0)</f>
        <v>0</v>
      </c>
      <c r="BP23" s="5">
        <f>IFERROR(IF($A23=BP$1,"", COUNTIF('raw data'!$B:$B,CONCATENATE($A23,BP$1))/SUM(COUNTIF('raw data'!$B:$B,CONCATENATE($A23,BP$1)),COUNTIF('raw data'!$C:$C,CONCATENATE($A23,BP$1)))),0)</f>
        <v>0</v>
      </c>
      <c r="BQ23" s="5">
        <f>IFERROR(IF($A23=BQ$1,"", COUNTIF('raw data'!$B:$B,CONCATENATE($A23,BQ$1))/SUM(COUNTIF('raw data'!$B:$B,CONCATENATE($A23,BQ$1)),COUNTIF('raw data'!$C:$C,CONCATENATE($A23,BQ$1)))),0)</f>
        <v>0</v>
      </c>
      <c r="BR23" s="5">
        <f>IFERROR(IF($A23=BR$1,"", COUNTIF('raw data'!$B:$B,CONCATENATE($A23,BR$1))/SUM(COUNTIF('raw data'!$B:$B,CONCATENATE($A23,BR$1)),COUNTIF('raw data'!$C:$C,CONCATENATE($A23,BR$1)))),0)</f>
        <v>0</v>
      </c>
      <c r="BS23" s="5">
        <f>IFERROR(IF($A23=BS$1,"", COUNTIF('raw data'!$B:$B,CONCATENATE($A23,BS$1))/SUM(COUNTIF('raw data'!$B:$B,CONCATENATE($A23,BS$1)),COUNTIF('raw data'!$C:$C,CONCATENATE($A23,BS$1)))),0)</f>
        <v>0</v>
      </c>
      <c r="BT23" s="5">
        <f>IFERROR(IF($A23=BT$1,"", COUNTIF('raw data'!$B:$B,CONCATENATE($A23,BT$1))/SUM(COUNTIF('raw data'!$B:$B,CONCATENATE($A23,BT$1)),COUNTIF('raw data'!$C:$C,CONCATENATE($A23,BT$1)))),0)</f>
        <v>0</v>
      </c>
      <c r="BU23" s="5">
        <f>IFERROR(IF($A23=BU$1,"", COUNTIF('raw data'!$B:$B,CONCATENATE($A23,BU$1))/SUM(COUNTIF('raw data'!$B:$B,CONCATENATE($A23,BU$1)),COUNTIF('raw data'!$C:$C,CONCATENATE($A23,BU$1)))),0)</f>
        <v>0</v>
      </c>
      <c r="BV23" s="5">
        <f>IFERROR(IF($A23=BV$1,"", COUNTIF('raw data'!$B:$B,CONCATENATE($A23,BV$1))/SUM(COUNTIF('raw data'!$B:$B,CONCATENATE($A23,BV$1)),COUNTIF('raw data'!$C:$C,CONCATENATE($A23,BV$1)))),0)</f>
        <v>0</v>
      </c>
      <c r="BW23" s="5">
        <f>IFERROR(IF($A23=BW$1,"", COUNTIF('raw data'!$B:$B,CONCATENATE($A23,BW$1))/SUM(COUNTIF('raw data'!$B:$B,CONCATENATE($A23,BW$1)),COUNTIF('raw data'!$C:$C,CONCATENATE($A23,BW$1)))),0)</f>
        <v>0</v>
      </c>
      <c r="BX23" s="5">
        <f>IFERROR(IF($A23=BX$1,"", COUNTIF('raw data'!$B:$B,CONCATENATE($A23,BX$1))/SUM(COUNTIF('raw data'!$B:$B,CONCATENATE($A23,BX$1)),COUNTIF('raw data'!$C:$C,CONCATENATE($A23,BX$1)))),0)</f>
        <v>0</v>
      </c>
      <c r="BY23" s="5">
        <f>IFERROR(IF($A23=BY$1,"", COUNTIF('raw data'!$B:$B,CONCATENATE($A23,BY$1))/SUM(COUNTIF('raw data'!$B:$B,CONCATENATE($A23,BY$1)),COUNTIF('raw data'!$C:$C,CONCATENATE($A23,BY$1)))),0)</f>
        <v>0</v>
      </c>
      <c r="BZ23" s="5">
        <f>IFERROR(IF($A23=BZ$1,"", COUNTIF('raw data'!$B:$B,CONCATENATE($A23,BZ$1))/SUM(COUNTIF('raw data'!$B:$B,CONCATENATE($A23,BZ$1)),COUNTIF('raw data'!$C:$C,CONCATENATE($A23,BZ$1)))),0)</f>
        <v>0</v>
      </c>
      <c r="CA23" s="5">
        <f>IFERROR(IF($A23=CA$1,"", COUNTIF('raw data'!$B:$B,CONCATENATE($A23,CA$1))/SUM(COUNTIF('raw data'!$B:$B,CONCATENATE($A23,CA$1)),COUNTIF('raw data'!$C:$C,CONCATENATE($A23,CA$1)))),0)</f>
        <v>0</v>
      </c>
    </row>
    <row r="24">
      <c r="A24" s="6" t="str">
        <f>'winlose rates'!A24</f>
        <v>conveyor belt</v>
      </c>
      <c r="B24" s="5">
        <f>IFERROR(IF($A24=B$1,"", COUNTIF('raw data'!$B:$B,CONCATENATE($A24,B$1))/SUM(COUNTIF('raw data'!$B:$B,CONCATENATE($A24,B$1)),COUNTIF('raw data'!$C:$C,CONCATENATE($A24,B$1)))),0)</f>
        <v>0</v>
      </c>
      <c r="C24" s="5">
        <f>IFERROR(IF($A24=C$1,"", COUNTIF('raw data'!$B:$B,CONCATENATE($A24,C$1))/SUM(COUNTIF('raw data'!$B:$B,CONCATENATE($A24,C$1)),COUNTIF('raw data'!$C:$C,CONCATENATE($A24,C$1)))),0)</f>
        <v>0</v>
      </c>
      <c r="D24" s="5">
        <f>IFERROR(IF($A24=D$1,"", COUNTIF('raw data'!$B:$B,CONCATENATE($A24,D$1))/SUM(COUNTIF('raw data'!$B:$B,CONCATENATE($A24,D$1)),COUNTIF('raw data'!$C:$C,CONCATENATE($A24,D$1)))),0)</f>
        <v>0</v>
      </c>
      <c r="E24" s="5">
        <f>IFERROR(IF($A24=E$1,"", COUNTIF('raw data'!$B:$B,CONCATENATE($A24,E$1))/SUM(COUNTIF('raw data'!$B:$B,CONCATENATE($A24,E$1)),COUNTIF('raw data'!$C:$C,CONCATENATE($A24,E$1)))),0)</f>
        <v>0</v>
      </c>
      <c r="F24" s="5">
        <f>IFERROR(IF($A24=F$1,"", COUNTIF('raw data'!$B:$B,CONCATENATE($A24,F$1))/SUM(COUNTIF('raw data'!$B:$B,CONCATENATE($A24,F$1)),COUNTIF('raw data'!$C:$C,CONCATENATE($A24,F$1)))),0)</f>
        <v>0</v>
      </c>
      <c r="G24" s="5">
        <f>IFERROR(IF($A24=G$1,"", COUNTIF('raw data'!$B:$B,CONCATENATE($A24,G$1))/SUM(COUNTIF('raw data'!$B:$B,CONCATENATE($A24,G$1)),COUNTIF('raw data'!$C:$C,CONCATENATE($A24,G$1)))),0)</f>
        <v>0</v>
      </c>
      <c r="H24" s="5">
        <f>IFERROR(IF($A24=H$1,"", COUNTIF('raw data'!$B:$B,CONCATENATE($A24,H$1))/SUM(COUNTIF('raw data'!$B:$B,CONCATENATE($A24,H$1)),COUNTIF('raw data'!$C:$C,CONCATENATE($A24,H$1)))),0)</f>
        <v>0</v>
      </c>
      <c r="I24" s="5">
        <f>IFERROR(IF($A24=I$1,"", COUNTIF('raw data'!$B:$B,CONCATENATE($A24,I$1))/SUM(COUNTIF('raw data'!$B:$B,CONCATENATE($A24,I$1)),COUNTIF('raw data'!$C:$C,CONCATENATE($A24,I$1)))),0)</f>
        <v>0</v>
      </c>
      <c r="J24" s="5">
        <f>IFERROR(IF($A24=J$1,"", COUNTIF('raw data'!$B:$B,CONCATENATE($A24,J$1))/SUM(COUNTIF('raw data'!$B:$B,CONCATENATE($A24,J$1)),COUNTIF('raw data'!$C:$C,CONCATENATE($A24,J$1)))),0)</f>
        <v>0</v>
      </c>
      <c r="K24" s="5">
        <f>IFERROR(IF($A24=K$1,"", COUNTIF('raw data'!$B:$B,CONCATENATE($A24,K$1))/SUM(COUNTIF('raw data'!$B:$B,CONCATENATE($A24,K$1)),COUNTIF('raw data'!$C:$C,CONCATENATE($A24,K$1)))),0)</f>
        <v>0</v>
      </c>
      <c r="L24" s="5">
        <f>IFERROR(IF($A24=L$1,"", COUNTIF('raw data'!$B:$B,CONCATENATE($A24,L$1))/SUM(COUNTIF('raw data'!$B:$B,CONCATENATE($A24,L$1)),COUNTIF('raw data'!$C:$C,CONCATENATE($A24,L$1)))),0)</f>
        <v>0</v>
      </c>
      <c r="M24" s="5">
        <f>IFERROR(IF($A24=M$1,"", COUNTIF('raw data'!$B:$B,CONCATENATE($A24,M$1))/SUM(COUNTIF('raw data'!$B:$B,CONCATENATE($A24,M$1)),COUNTIF('raw data'!$C:$C,CONCATENATE($A24,M$1)))),0)</f>
        <v>0</v>
      </c>
      <c r="N24" s="5">
        <f>IFERROR(IF($A24=N$1,"", COUNTIF('raw data'!$B:$B,CONCATENATE($A24,N$1))/SUM(COUNTIF('raw data'!$B:$B,CONCATENATE($A24,N$1)),COUNTIF('raw data'!$C:$C,CONCATENATE($A24,N$1)))),0)</f>
        <v>0</v>
      </c>
      <c r="O24" s="5">
        <f>IFERROR(IF($A24=O$1,"", COUNTIF('raw data'!$B:$B,CONCATENATE($A24,O$1))/SUM(COUNTIF('raw data'!$B:$B,CONCATENATE($A24,O$1)),COUNTIF('raw data'!$C:$C,CONCATENATE($A24,O$1)))),0)</f>
        <v>0</v>
      </c>
      <c r="P24" s="5">
        <f>IFERROR(IF($A24=P$1,"", COUNTIF('raw data'!$B:$B,CONCATENATE($A24,P$1))/SUM(COUNTIF('raw data'!$B:$B,CONCATENATE($A24,P$1)),COUNTIF('raw data'!$C:$C,CONCATENATE($A24,P$1)))),0)</f>
        <v>0</v>
      </c>
      <c r="Q24" s="5">
        <f>IFERROR(IF($A24=Q$1,"", COUNTIF('raw data'!$B:$B,CONCATENATE($A24,Q$1))/SUM(COUNTIF('raw data'!$B:$B,CONCATENATE($A24,Q$1)),COUNTIF('raw data'!$C:$C,CONCATENATE($A24,Q$1)))),0)</f>
        <v>0</v>
      </c>
      <c r="R24" s="5">
        <f>IFERROR(IF($A24=R$1,"", COUNTIF('raw data'!$B:$B,CONCATENATE($A24,R$1))/SUM(COUNTIF('raw data'!$B:$B,CONCATENATE($A24,R$1)),COUNTIF('raw data'!$C:$C,CONCATENATE($A24,R$1)))),0)</f>
        <v>0</v>
      </c>
      <c r="S24" s="5">
        <f>IFERROR(IF($A24=S$1,"", COUNTIF('raw data'!$B:$B,CONCATENATE($A24,S$1))/SUM(COUNTIF('raw data'!$B:$B,CONCATENATE($A24,S$1)),COUNTIF('raw data'!$C:$C,CONCATENATE($A24,S$1)))),0)</f>
        <v>0</v>
      </c>
      <c r="T24" s="5">
        <f>IFERROR(IF($A24=T$1,"", COUNTIF('raw data'!$B:$B,CONCATENATE($A24,T$1))/SUM(COUNTIF('raw data'!$B:$B,CONCATENATE($A24,T$1)),COUNTIF('raw data'!$C:$C,CONCATENATE($A24,T$1)))),0)</f>
        <v>0</v>
      </c>
      <c r="U24" s="5">
        <f>IFERROR(IF($A24=U$1,"", COUNTIF('raw data'!$B:$B,CONCATENATE($A24,U$1))/SUM(COUNTIF('raw data'!$B:$B,CONCATENATE($A24,U$1)),COUNTIF('raw data'!$C:$C,CONCATENATE($A24,U$1)))),0)</f>
        <v>0</v>
      </c>
      <c r="V24" s="5">
        <f>IFERROR(IF($A24=V$1,"", COUNTIF('raw data'!$B:$B,CONCATENATE($A24,V$1))/SUM(COUNTIF('raw data'!$B:$B,CONCATENATE($A24,V$1)),COUNTIF('raw data'!$C:$C,CONCATENATE($A24,V$1)))),0)</f>
        <v>0</v>
      </c>
      <c r="W24" s="5">
        <f>IFERROR(IF($A24=W$1,"", COUNTIF('raw data'!$B:$B,CONCATENATE($A24,W$1))/SUM(COUNTIF('raw data'!$B:$B,CONCATENATE($A24,W$1)),COUNTIF('raw data'!$C:$C,CONCATENATE($A24,W$1)))),0)</f>
        <v>0</v>
      </c>
      <c r="X24" s="5" t="str">
        <f>IFERROR(IF($A24=X$1,"", COUNTIF('raw data'!$B:$B,CONCATENATE($A24,X$1))/SUM(COUNTIF('raw data'!$B:$B,CONCATENATE($A24,X$1)),COUNTIF('raw data'!$C:$C,CONCATENATE($A24,X$1)))),0)</f>
        <v/>
      </c>
      <c r="Y24" s="5">
        <f>IFERROR(IF($A24=Y$1,"", COUNTIF('raw data'!$B:$B,CONCATENATE($A24,Y$1))/SUM(COUNTIF('raw data'!$B:$B,CONCATENATE($A24,Y$1)),COUNTIF('raw data'!$C:$C,CONCATENATE($A24,Y$1)))),0)</f>
        <v>0</v>
      </c>
      <c r="Z24" s="5">
        <f>IFERROR(IF($A24=Z$1,"", COUNTIF('raw data'!$B:$B,CONCATENATE($A24,Z$1))/SUM(COUNTIF('raw data'!$B:$B,CONCATENATE($A24,Z$1)),COUNTIF('raw data'!$C:$C,CONCATENATE($A24,Z$1)))),0)</f>
        <v>0</v>
      </c>
      <c r="AA24" s="5">
        <f>IFERROR(IF($A24=AA$1,"", COUNTIF('raw data'!$B:$B,CONCATENATE($A24,AA$1))/SUM(COUNTIF('raw data'!$B:$B,CONCATENATE($A24,AA$1)),COUNTIF('raw data'!$C:$C,CONCATENATE($A24,AA$1)))),0)</f>
        <v>0</v>
      </c>
      <c r="AB24" s="5">
        <f>IFERROR(IF($A24=AB$1,"", COUNTIF('raw data'!$B:$B,CONCATENATE($A24,AB$1))/SUM(COUNTIF('raw data'!$B:$B,CONCATENATE($A24,AB$1)),COUNTIF('raw data'!$C:$C,CONCATENATE($A24,AB$1)))),0)</f>
        <v>0</v>
      </c>
      <c r="AC24" s="5">
        <f>IFERROR(IF($A24=AC$1,"", COUNTIF('raw data'!$B:$B,CONCATENATE($A24,AC$1))/SUM(COUNTIF('raw data'!$B:$B,CONCATENATE($A24,AC$1)),COUNTIF('raw data'!$C:$C,CONCATENATE($A24,AC$1)))),0)</f>
        <v>0</v>
      </c>
      <c r="AD24" s="5">
        <f>IFERROR(IF($A24=AD$1,"", COUNTIF('raw data'!$B:$B,CONCATENATE($A24,AD$1))/SUM(COUNTIF('raw data'!$B:$B,CONCATENATE($A24,AD$1)),COUNTIF('raw data'!$C:$C,CONCATENATE($A24,AD$1)))),0)</f>
        <v>0</v>
      </c>
      <c r="AE24" s="5">
        <f>IFERROR(IF($A24=AE$1,"", COUNTIF('raw data'!$B:$B,CONCATENATE($A24,AE$1))/SUM(COUNTIF('raw data'!$B:$B,CONCATENATE($A24,AE$1)),COUNTIF('raw data'!$C:$C,CONCATENATE($A24,AE$1)))),0)</f>
        <v>0</v>
      </c>
      <c r="AF24" s="5">
        <f>IFERROR(IF($A24=AF$1,"", COUNTIF('raw data'!$B:$B,CONCATENATE($A24,AF$1))/SUM(COUNTIF('raw data'!$B:$B,CONCATENATE($A24,AF$1)),COUNTIF('raw data'!$C:$C,CONCATENATE($A24,AF$1)))),0)</f>
        <v>0</v>
      </c>
      <c r="AG24" s="5">
        <f>IFERROR(IF($A24=AG$1,"", COUNTIF('raw data'!$B:$B,CONCATENATE($A24,AG$1))/SUM(COUNTIF('raw data'!$B:$B,CONCATENATE($A24,AG$1)),COUNTIF('raw data'!$C:$C,CONCATENATE($A24,AG$1)))),0)</f>
        <v>0</v>
      </c>
      <c r="AH24" s="5">
        <f>IFERROR(IF($A24=AH$1,"", COUNTIF('raw data'!$B:$B,CONCATENATE($A24,AH$1))/SUM(COUNTIF('raw data'!$B:$B,CONCATENATE($A24,AH$1)),COUNTIF('raw data'!$C:$C,CONCATENATE($A24,AH$1)))),0)</f>
        <v>0</v>
      </c>
      <c r="AI24" s="5">
        <f>IFERROR(IF($A24=AI$1,"", COUNTIF('raw data'!$B:$B,CONCATENATE($A24,AI$1))/SUM(COUNTIF('raw data'!$B:$B,CONCATENATE($A24,AI$1)),COUNTIF('raw data'!$C:$C,CONCATENATE($A24,AI$1)))),0)</f>
        <v>0</v>
      </c>
      <c r="AJ24" s="5">
        <f>IFERROR(IF($A24=AJ$1,"", COUNTIF('raw data'!$B:$B,CONCATENATE($A24,AJ$1))/SUM(COUNTIF('raw data'!$B:$B,CONCATENATE($A24,AJ$1)),COUNTIF('raw data'!$C:$C,CONCATENATE($A24,AJ$1)))),0)</f>
        <v>0</v>
      </c>
      <c r="AK24" s="5">
        <f>IFERROR(IF($A24=AK$1,"", COUNTIF('raw data'!$B:$B,CONCATENATE($A24,AK$1))/SUM(COUNTIF('raw data'!$B:$B,CONCATENATE($A24,AK$1)),COUNTIF('raw data'!$C:$C,CONCATENATE($A24,AK$1)))),0)</f>
        <v>0</v>
      </c>
      <c r="AL24" s="5">
        <f>IFERROR(IF($A24=AL$1,"", COUNTIF('raw data'!$B:$B,CONCATENATE($A24,AL$1))/SUM(COUNTIF('raw data'!$B:$B,CONCATENATE($A24,AL$1)),COUNTIF('raw data'!$C:$C,CONCATENATE($A24,AL$1)))),0)</f>
        <v>0</v>
      </c>
      <c r="AM24" s="5">
        <f>IFERROR(IF($A24=AM$1,"", COUNTIF('raw data'!$B:$B,CONCATENATE($A24,AM$1))/SUM(COUNTIF('raw data'!$B:$B,CONCATENATE($A24,AM$1)),COUNTIF('raw data'!$C:$C,CONCATENATE($A24,AM$1)))),0)</f>
        <v>0</v>
      </c>
      <c r="AN24" s="5">
        <f>IFERROR(IF($A24=AN$1,"", COUNTIF('raw data'!$B:$B,CONCATENATE($A24,AN$1))/SUM(COUNTIF('raw data'!$B:$B,CONCATENATE($A24,AN$1)),COUNTIF('raw data'!$C:$C,CONCATENATE($A24,AN$1)))),0)</f>
        <v>0</v>
      </c>
      <c r="AO24" s="5">
        <f>IFERROR(IF($A24=AO$1,"", COUNTIF('raw data'!$B:$B,CONCATENATE($A24,AO$1))/SUM(COUNTIF('raw data'!$B:$B,CONCATENATE($A24,AO$1)),COUNTIF('raw data'!$C:$C,CONCATENATE($A24,AO$1)))),0)</f>
        <v>0</v>
      </c>
      <c r="AP24" s="5">
        <f>IFERROR(IF($A24=AP$1,"", COUNTIF('raw data'!$B:$B,CONCATENATE($A24,AP$1))/SUM(COUNTIF('raw data'!$B:$B,CONCATENATE($A24,AP$1)),COUNTIF('raw data'!$C:$C,CONCATENATE($A24,AP$1)))),0)</f>
        <v>0</v>
      </c>
      <c r="AQ24" s="5">
        <f>IFERROR(IF($A24=AQ$1,"", COUNTIF('raw data'!$B:$B,CONCATENATE($A24,AQ$1))/SUM(COUNTIF('raw data'!$B:$B,CONCATENATE($A24,AQ$1)),COUNTIF('raw data'!$C:$C,CONCATENATE($A24,AQ$1)))),0)</f>
        <v>0</v>
      </c>
      <c r="AR24" s="5">
        <f>IFERROR(IF($A24=AR$1,"", COUNTIF('raw data'!$B:$B,CONCATENATE($A24,AR$1))/SUM(COUNTIF('raw data'!$B:$B,CONCATENATE($A24,AR$1)),COUNTIF('raw data'!$C:$C,CONCATENATE($A24,AR$1)))),0)</f>
        <v>0</v>
      </c>
      <c r="AS24" s="5">
        <f>IFERROR(IF($A24=AS$1,"", COUNTIF('raw data'!$B:$B,CONCATENATE($A24,AS$1))/SUM(COUNTIF('raw data'!$B:$B,CONCATENATE($A24,AS$1)),COUNTIF('raw data'!$C:$C,CONCATENATE($A24,AS$1)))),0)</f>
        <v>0</v>
      </c>
      <c r="AT24" s="5">
        <f>IFERROR(IF($A24=AT$1,"", COUNTIF('raw data'!$B:$B,CONCATENATE($A24,AT$1))/SUM(COUNTIF('raw data'!$B:$B,CONCATENATE($A24,AT$1)),COUNTIF('raw data'!$C:$C,CONCATENATE($A24,AT$1)))),0)</f>
        <v>0</v>
      </c>
      <c r="AU24" s="5">
        <f>IFERROR(IF($A24=AU$1,"", COUNTIF('raw data'!$B:$B,CONCATENATE($A24,AU$1))/SUM(COUNTIF('raw data'!$B:$B,CONCATENATE($A24,AU$1)),COUNTIF('raw data'!$C:$C,CONCATENATE($A24,AU$1)))),0)</f>
        <v>0</v>
      </c>
      <c r="AV24" s="5">
        <f>IFERROR(IF($A24=AV$1,"", COUNTIF('raw data'!$B:$B,CONCATENATE($A24,AV$1))/SUM(COUNTIF('raw data'!$B:$B,CONCATENATE($A24,AV$1)),COUNTIF('raw data'!$C:$C,CONCATENATE($A24,AV$1)))),0)</f>
        <v>0</v>
      </c>
      <c r="AW24" s="5">
        <f>IFERROR(IF($A24=AW$1,"", COUNTIF('raw data'!$B:$B,CONCATENATE($A24,AW$1))/SUM(COUNTIF('raw data'!$B:$B,CONCATENATE($A24,AW$1)),COUNTIF('raw data'!$C:$C,CONCATENATE($A24,AW$1)))),0)</f>
        <v>0</v>
      </c>
      <c r="AX24" s="5">
        <f>IFERROR(IF($A24=AX$1,"", COUNTIF('raw data'!$B:$B,CONCATENATE($A24,AX$1))/SUM(COUNTIF('raw data'!$B:$B,CONCATENATE($A24,AX$1)),COUNTIF('raw data'!$C:$C,CONCATENATE($A24,AX$1)))),0)</f>
        <v>0</v>
      </c>
      <c r="AY24" s="5">
        <f>IFERROR(IF($A24=AY$1,"", COUNTIF('raw data'!$B:$B,CONCATENATE($A24,AY$1))/SUM(COUNTIF('raw data'!$B:$B,CONCATENATE($A24,AY$1)),COUNTIF('raw data'!$C:$C,CONCATENATE($A24,AY$1)))),0)</f>
        <v>0</v>
      </c>
      <c r="AZ24" s="5">
        <f>IFERROR(IF($A24=AZ$1,"", COUNTIF('raw data'!$B:$B,CONCATENATE($A24,AZ$1))/SUM(COUNTIF('raw data'!$B:$B,CONCATENATE($A24,AZ$1)),COUNTIF('raw data'!$C:$C,CONCATENATE($A24,AZ$1)))),0)</f>
        <v>0</v>
      </c>
      <c r="BA24" s="5">
        <f>IFERROR(IF($A24=BA$1,"", COUNTIF('raw data'!$B:$B,CONCATENATE($A24,BA$1))/SUM(COUNTIF('raw data'!$B:$B,CONCATENATE($A24,BA$1)),COUNTIF('raw data'!$C:$C,CONCATENATE($A24,BA$1)))),0)</f>
        <v>0</v>
      </c>
      <c r="BB24" s="5">
        <f>IFERROR(IF($A24=BB$1,"", COUNTIF('raw data'!$B:$B,CONCATENATE($A24,BB$1))/SUM(COUNTIF('raw data'!$B:$B,CONCATENATE($A24,BB$1)),COUNTIF('raw data'!$C:$C,CONCATENATE($A24,BB$1)))),0)</f>
        <v>0</v>
      </c>
      <c r="BC24" s="5">
        <f>IFERROR(IF($A24=BC$1,"", COUNTIF('raw data'!$B:$B,CONCATENATE($A24,BC$1))/SUM(COUNTIF('raw data'!$B:$B,CONCATENATE($A24,BC$1)),COUNTIF('raw data'!$C:$C,CONCATENATE($A24,BC$1)))),0)</f>
        <v>0</v>
      </c>
      <c r="BD24" s="5">
        <f>IFERROR(IF($A24=BD$1,"", COUNTIF('raw data'!$B:$B,CONCATENATE($A24,BD$1))/SUM(COUNTIF('raw data'!$B:$B,CONCATENATE($A24,BD$1)),COUNTIF('raw data'!$C:$C,CONCATENATE($A24,BD$1)))),0)</f>
        <v>0</v>
      </c>
      <c r="BE24" s="5">
        <f>IFERROR(IF($A24=BE$1,"", COUNTIF('raw data'!$B:$B,CONCATENATE($A24,BE$1))/SUM(COUNTIF('raw data'!$B:$B,CONCATENATE($A24,BE$1)),COUNTIF('raw data'!$C:$C,CONCATENATE($A24,BE$1)))),0)</f>
        <v>0</v>
      </c>
      <c r="BF24" s="5">
        <f>IFERROR(IF($A24=BF$1,"", COUNTIF('raw data'!$B:$B,CONCATENATE($A24,BF$1))/SUM(COUNTIF('raw data'!$B:$B,CONCATENATE($A24,BF$1)),COUNTIF('raw data'!$C:$C,CONCATENATE($A24,BF$1)))),0)</f>
        <v>1</v>
      </c>
      <c r="BG24" s="5">
        <f>IFERROR(IF($A24=BG$1,"", COUNTIF('raw data'!$B:$B,CONCATENATE($A24,BG$1))/SUM(COUNTIF('raw data'!$B:$B,CONCATENATE($A24,BG$1)),COUNTIF('raw data'!$C:$C,CONCATENATE($A24,BG$1)))),0)</f>
        <v>0</v>
      </c>
      <c r="BH24" s="5">
        <f>IFERROR(IF($A24=BH$1,"", COUNTIF('raw data'!$B:$B,CONCATENATE($A24,BH$1))/SUM(COUNTIF('raw data'!$B:$B,CONCATENATE($A24,BH$1)),COUNTIF('raw data'!$C:$C,CONCATENATE($A24,BH$1)))),0)</f>
        <v>0</v>
      </c>
      <c r="BI24" s="5">
        <f>IFERROR(IF($A24=BI$1,"", COUNTIF('raw data'!$B:$B,CONCATENATE($A24,BI$1))/SUM(COUNTIF('raw data'!$B:$B,CONCATENATE($A24,BI$1)),COUNTIF('raw data'!$C:$C,CONCATENATE($A24,BI$1)))),0)</f>
        <v>0</v>
      </c>
      <c r="BJ24" s="5">
        <f>IFERROR(IF($A24=BJ$1,"", COUNTIF('raw data'!$B:$B,CONCATENATE($A24,BJ$1))/SUM(COUNTIF('raw data'!$B:$B,CONCATENATE($A24,BJ$1)),COUNTIF('raw data'!$C:$C,CONCATENATE($A24,BJ$1)))),0)</f>
        <v>0</v>
      </c>
      <c r="BK24" s="5">
        <f>IFERROR(IF($A24=BK$1,"", COUNTIF('raw data'!$B:$B,CONCATENATE($A24,BK$1))/SUM(COUNTIF('raw data'!$B:$B,CONCATENATE($A24,BK$1)),COUNTIF('raw data'!$C:$C,CONCATENATE($A24,BK$1)))),0)</f>
        <v>0</v>
      </c>
      <c r="BL24" s="5">
        <f>IFERROR(IF($A24=BL$1,"", COUNTIF('raw data'!$B:$B,CONCATENATE($A24,BL$1))/SUM(COUNTIF('raw data'!$B:$B,CONCATENATE($A24,BL$1)),COUNTIF('raw data'!$C:$C,CONCATENATE($A24,BL$1)))),0)</f>
        <v>0</v>
      </c>
      <c r="BM24" s="5">
        <f>IFERROR(IF($A24=BM$1,"", COUNTIF('raw data'!$B:$B,CONCATENATE($A24,BM$1))/SUM(COUNTIF('raw data'!$B:$B,CONCATENATE($A24,BM$1)),COUNTIF('raw data'!$C:$C,CONCATENATE($A24,BM$1)))),0)</f>
        <v>0</v>
      </c>
      <c r="BN24" s="5">
        <f>IFERROR(IF($A24=BN$1,"", COUNTIF('raw data'!$B:$B,CONCATENATE($A24,BN$1))/SUM(COUNTIF('raw data'!$B:$B,CONCATENATE($A24,BN$1)),COUNTIF('raw data'!$C:$C,CONCATENATE($A24,BN$1)))),0)</f>
        <v>1</v>
      </c>
      <c r="BO24" s="5">
        <f>IFERROR(IF($A24=BO$1,"", COUNTIF('raw data'!$B:$B,CONCATENATE($A24,BO$1))/SUM(COUNTIF('raw data'!$B:$B,CONCATENATE($A24,BO$1)),COUNTIF('raw data'!$C:$C,CONCATENATE($A24,BO$1)))),0)</f>
        <v>0</v>
      </c>
      <c r="BP24" s="5">
        <f>IFERROR(IF($A24=BP$1,"", COUNTIF('raw data'!$B:$B,CONCATENATE($A24,BP$1))/SUM(COUNTIF('raw data'!$B:$B,CONCATENATE($A24,BP$1)),COUNTIF('raw data'!$C:$C,CONCATENATE($A24,BP$1)))),0)</f>
        <v>0</v>
      </c>
      <c r="BQ24" s="5">
        <f>IFERROR(IF($A24=BQ$1,"", COUNTIF('raw data'!$B:$B,CONCATENATE($A24,BQ$1))/SUM(COUNTIF('raw data'!$B:$B,CONCATENATE($A24,BQ$1)),COUNTIF('raw data'!$C:$C,CONCATENATE($A24,BQ$1)))),0)</f>
        <v>0</v>
      </c>
      <c r="BR24" s="5">
        <f>IFERROR(IF($A24=BR$1,"", COUNTIF('raw data'!$B:$B,CONCATENATE($A24,BR$1))/SUM(COUNTIF('raw data'!$B:$B,CONCATENATE($A24,BR$1)),COUNTIF('raw data'!$C:$C,CONCATENATE($A24,BR$1)))),0)</f>
        <v>0</v>
      </c>
      <c r="BS24" s="5">
        <f>IFERROR(IF($A24=BS$1,"", COUNTIF('raw data'!$B:$B,CONCATENATE($A24,BS$1))/SUM(COUNTIF('raw data'!$B:$B,CONCATENATE($A24,BS$1)),COUNTIF('raw data'!$C:$C,CONCATENATE($A24,BS$1)))),0)</f>
        <v>0</v>
      </c>
      <c r="BT24" s="5">
        <f>IFERROR(IF($A24=BT$1,"", COUNTIF('raw data'!$B:$B,CONCATENATE($A24,BT$1))/SUM(COUNTIF('raw data'!$B:$B,CONCATENATE($A24,BT$1)),COUNTIF('raw data'!$C:$C,CONCATENATE($A24,BT$1)))),0)</f>
        <v>0</v>
      </c>
      <c r="BU24" s="5">
        <f>IFERROR(IF($A24=BU$1,"", COUNTIF('raw data'!$B:$B,CONCATENATE($A24,BU$1))/SUM(COUNTIF('raw data'!$B:$B,CONCATENATE($A24,BU$1)),COUNTIF('raw data'!$C:$C,CONCATENATE($A24,BU$1)))),0)</f>
        <v>0</v>
      </c>
      <c r="BV24" s="5">
        <f>IFERROR(IF($A24=BV$1,"", COUNTIF('raw data'!$B:$B,CONCATENATE($A24,BV$1))/SUM(COUNTIF('raw data'!$B:$B,CONCATENATE($A24,BV$1)),COUNTIF('raw data'!$C:$C,CONCATENATE($A24,BV$1)))),0)</f>
        <v>0</v>
      </c>
      <c r="BW24" s="5">
        <f>IFERROR(IF($A24=BW$1,"", COUNTIF('raw data'!$B:$B,CONCATENATE($A24,BW$1))/SUM(COUNTIF('raw data'!$B:$B,CONCATENATE($A24,BW$1)),COUNTIF('raw data'!$C:$C,CONCATENATE($A24,BW$1)))),0)</f>
        <v>0</v>
      </c>
      <c r="BX24" s="5">
        <f>IFERROR(IF($A24=BX$1,"", COUNTIF('raw data'!$B:$B,CONCATENATE($A24,BX$1))/SUM(COUNTIF('raw data'!$B:$B,CONCATENATE($A24,BX$1)),COUNTIF('raw data'!$C:$C,CONCATENATE($A24,BX$1)))),0)</f>
        <v>0</v>
      </c>
      <c r="BY24" s="5">
        <f>IFERROR(IF($A24=BY$1,"", COUNTIF('raw data'!$B:$B,CONCATENATE($A24,BY$1))/SUM(COUNTIF('raw data'!$B:$B,CONCATENATE($A24,BY$1)),COUNTIF('raw data'!$C:$C,CONCATENATE($A24,BY$1)))),0)</f>
        <v>0</v>
      </c>
      <c r="BZ24" s="5">
        <f>IFERROR(IF($A24=BZ$1,"", COUNTIF('raw data'!$B:$B,CONCATENATE($A24,BZ$1))/SUM(COUNTIF('raw data'!$B:$B,CONCATENATE($A24,BZ$1)),COUNTIF('raw data'!$C:$C,CONCATENATE($A24,BZ$1)))),0)</f>
        <v>0</v>
      </c>
      <c r="CA24" s="5">
        <f>IFERROR(IF($A24=CA$1,"", COUNTIF('raw data'!$B:$B,CONCATENATE($A24,CA$1))/SUM(COUNTIF('raw data'!$B:$B,CONCATENATE($A24,CA$1)),COUNTIF('raw data'!$C:$C,CONCATENATE($A24,CA$1)))),0)</f>
        <v>0</v>
      </c>
    </row>
    <row r="25">
      <c r="A25" s="6" t="str">
        <f>'winlose rates'!A25</f>
        <v>donut block</v>
      </c>
      <c r="B25" s="5">
        <f>IFERROR(IF($A25=B$1,"", COUNTIF('raw data'!$B:$B,CONCATENATE($A25,B$1))/SUM(COUNTIF('raw data'!$B:$B,CONCATENATE($A25,B$1)),COUNTIF('raw data'!$C:$C,CONCATENATE($A25,B$1)))),0)</f>
        <v>0</v>
      </c>
      <c r="C25" s="5">
        <f>IFERROR(IF($A25=C$1,"", COUNTIF('raw data'!$B:$B,CONCATENATE($A25,C$1))/SUM(COUNTIF('raw data'!$B:$B,CONCATENATE($A25,C$1)),COUNTIF('raw data'!$C:$C,CONCATENATE($A25,C$1)))),0)</f>
        <v>0</v>
      </c>
      <c r="D25" s="5">
        <f>IFERROR(IF($A25=D$1,"", COUNTIF('raw data'!$B:$B,CONCATENATE($A25,D$1))/SUM(COUNTIF('raw data'!$B:$B,CONCATENATE($A25,D$1)),COUNTIF('raw data'!$C:$C,CONCATENATE($A25,D$1)))),0)</f>
        <v>0</v>
      </c>
      <c r="E25" s="5">
        <f>IFERROR(IF($A25=E$1,"", COUNTIF('raw data'!$B:$B,CONCATENATE($A25,E$1))/SUM(COUNTIF('raw data'!$B:$B,CONCATENATE($A25,E$1)),COUNTIF('raw data'!$C:$C,CONCATENATE($A25,E$1)))),0)</f>
        <v>0</v>
      </c>
      <c r="F25" s="5">
        <f>IFERROR(IF($A25=F$1,"", COUNTIF('raw data'!$B:$B,CONCATENATE($A25,F$1))/SUM(COUNTIF('raw data'!$B:$B,CONCATENATE($A25,F$1)),COUNTIF('raw data'!$C:$C,CONCATENATE($A25,F$1)))),0)</f>
        <v>0</v>
      </c>
      <c r="G25" s="5">
        <f>IFERROR(IF($A25=G$1,"", COUNTIF('raw data'!$B:$B,CONCATENATE($A25,G$1))/SUM(COUNTIF('raw data'!$B:$B,CONCATENATE($A25,G$1)),COUNTIF('raw data'!$C:$C,CONCATENATE($A25,G$1)))),0)</f>
        <v>0</v>
      </c>
      <c r="H25" s="5">
        <f>IFERROR(IF($A25=H$1,"", COUNTIF('raw data'!$B:$B,CONCATENATE($A25,H$1))/SUM(COUNTIF('raw data'!$B:$B,CONCATENATE($A25,H$1)),COUNTIF('raw data'!$C:$C,CONCATENATE($A25,H$1)))),0)</f>
        <v>0</v>
      </c>
      <c r="I25" s="5">
        <f>IFERROR(IF($A25=I$1,"", COUNTIF('raw data'!$B:$B,CONCATENATE($A25,I$1))/SUM(COUNTIF('raw data'!$B:$B,CONCATENATE($A25,I$1)),COUNTIF('raw data'!$C:$C,CONCATENATE($A25,I$1)))),0)</f>
        <v>1</v>
      </c>
      <c r="J25" s="5">
        <f>IFERROR(IF($A25=J$1,"", COUNTIF('raw data'!$B:$B,CONCATENATE($A25,J$1))/SUM(COUNTIF('raw data'!$B:$B,CONCATENATE($A25,J$1)),COUNTIF('raw data'!$C:$C,CONCATENATE($A25,J$1)))),0)</f>
        <v>0</v>
      </c>
      <c r="K25" s="5">
        <f>IFERROR(IF($A25=K$1,"", COUNTIF('raw data'!$B:$B,CONCATENATE($A25,K$1))/SUM(COUNTIF('raw data'!$B:$B,CONCATENATE($A25,K$1)),COUNTIF('raw data'!$C:$C,CONCATENATE($A25,K$1)))),0)</f>
        <v>0</v>
      </c>
      <c r="L25" s="5">
        <f>IFERROR(IF($A25=L$1,"", COUNTIF('raw data'!$B:$B,CONCATENATE($A25,L$1))/SUM(COUNTIF('raw data'!$B:$B,CONCATENATE($A25,L$1)),COUNTIF('raw data'!$C:$C,CONCATENATE($A25,L$1)))),0)</f>
        <v>0</v>
      </c>
      <c r="M25" s="5">
        <f>IFERROR(IF($A25=M$1,"", COUNTIF('raw data'!$B:$B,CONCATENATE($A25,M$1))/SUM(COUNTIF('raw data'!$B:$B,CONCATENATE($A25,M$1)),COUNTIF('raw data'!$C:$C,CONCATENATE($A25,M$1)))),0)</f>
        <v>0</v>
      </c>
      <c r="N25" s="5">
        <f>IFERROR(IF($A25=N$1,"", COUNTIF('raw data'!$B:$B,CONCATENATE($A25,N$1))/SUM(COUNTIF('raw data'!$B:$B,CONCATENATE($A25,N$1)),COUNTIF('raw data'!$C:$C,CONCATENATE($A25,N$1)))),0)</f>
        <v>0</v>
      </c>
      <c r="O25" s="5">
        <f>IFERROR(IF($A25=O$1,"", COUNTIF('raw data'!$B:$B,CONCATENATE($A25,O$1))/SUM(COUNTIF('raw data'!$B:$B,CONCATENATE($A25,O$1)),COUNTIF('raw data'!$C:$C,CONCATENATE($A25,O$1)))),0)</f>
        <v>0</v>
      </c>
      <c r="P25" s="5">
        <f>IFERROR(IF($A25=P$1,"", COUNTIF('raw data'!$B:$B,CONCATENATE($A25,P$1))/SUM(COUNTIF('raw data'!$B:$B,CONCATENATE($A25,P$1)),COUNTIF('raw data'!$C:$C,CONCATENATE($A25,P$1)))),0)</f>
        <v>0</v>
      </c>
      <c r="Q25" s="5">
        <f>IFERROR(IF($A25=Q$1,"", COUNTIF('raw data'!$B:$B,CONCATENATE($A25,Q$1))/SUM(COUNTIF('raw data'!$B:$B,CONCATENATE($A25,Q$1)),COUNTIF('raw data'!$C:$C,CONCATENATE($A25,Q$1)))),0)</f>
        <v>1</v>
      </c>
      <c r="R25" s="5">
        <f>IFERROR(IF($A25=R$1,"", COUNTIF('raw data'!$B:$B,CONCATENATE($A25,R$1))/SUM(COUNTIF('raw data'!$B:$B,CONCATENATE($A25,R$1)),COUNTIF('raw data'!$C:$C,CONCATENATE($A25,R$1)))),0)</f>
        <v>0</v>
      </c>
      <c r="S25" s="5">
        <f>IFERROR(IF($A25=S$1,"", COUNTIF('raw data'!$B:$B,CONCATENATE($A25,S$1))/SUM(COUNTIF('raw data'!$B:$B,CONCATENATE($A25,S$1)),COUNTIF('raw data'!$C:$C,CONCATENATE($A25,S$1)))),0)</f>
        <v>0</v>
      </c>
      <c r="T25" s="5">
        <f>IFERROR(IF($A25=T$1,"", COUNTIF('raw data'!$B:$B,CONCATENATE($A25,T$1))/SUM(COUNTIF('raw data'!$B:$B,CONCATENATE($A25,T$1)),COUNTIF('raw data'!$C:$C,CONCATENATE($A25,T$1)))),0)</f>
        <v>0</v>
      </c>
      <c r="U25" s="5">
        <f>IFERROR(IF($A25=U$1,"", COUNTIF('raw data'!$B:$B,CONCATENATE($A25,U$1))/SUM(COUNTIF('raw data'!$B:$B,CONCATENATE($A25,U$1)),COUNTIF('raw data'!$C:$C,CONCATENATE($A25,U$1)))),0)</f>
        <v>0</v>
      </c>
      <c r="V25" s="5">
        <f>IFERROR(IF($A25=V$1,"", COUNTIF('raw data'!$B:$B,CONCATENATE($A25,V$1))/SUM(COUNTIF('raw data'!$B:$B,CONCATENATE($A25,V$1)),COUNTIF('raw data'!$C:$C,CONCATENATE($A25,V$1)))),0)</f>
        <v>0</v>
      </c>
      <c r="W25" s="5">
        <f>IFERROR(IF($A25=W$1,"", COUNTIF('raw data'!$B:$B,CONCATENATE($A25,W$1))/SUM(COUNTIF('raw data'!$B:$B,CONCATENATE($A25,W$1)),COUNTIF('raw data'!$C:$C,CONCATENATE($A25,W$1)))),0)</f>
        <v>0</v>
      </c>
      <c r="X25" s="5">
        <f>IFERROR(IF($A25=X$1,"", COUNTIF('raw data'!$B:$B,CONCATENATE($A25,X$1))/SUM(COUNTIF('raw data'!$B:$B,CONCATENATE($A25,X$1)),COUNTIF('raw data'!$C:$C,CONCATENATE($A25,X$1)))),0)</f>
        <v>0</v>
      </c>
      <c r="Y25" s="5" t="str">
        <f>IFERROR(IF($A25=Y$1,"", COUNTIF('raw data'!$B:$B,CONCATENATE($A25,Y$1))/SUM(COUNTIF('raw data'!$B:$B,CONCATENATE($A25,Y$1)),COUNTIF('raw data'!$C:$C,CONCATENATE($A25,Y$1)))),0)</f>
        <v/>
      </c>
      <c r="Z25" s="5">
        <f>IFERROR(IF($A25=Z$1,"", COUNTIF('raw data'!$B:$B,CONCATENATE($A25,Z$1))/SUM(COUNTIF('raw data'!$B:$B,CONCATENATE($A25,Z$1)),COUNTIF('raw data'!$C:$C,CONCATENATE($A25,Z$1)))),0)</f>
        <v>1</v>
      </c>
      <c r="AA25" s="5">
        <f>IFERROR(IF($A25=AA$1,"", COUNTIF('raw data'!$B:$B,CONCATENATE($A25,AA$1))/SUM(COUNTIF('raw data'!$B:$B,CONCATENATE($A25,AA$1)),COUNTIF('raw data'!$C:$C,CONCATENATE($A25,AA$1)))),0)</f>
        <v>0</v>
      </c>
      <c r="AB25" s="5">
        <f>IFERROR(IF($A25=AB$1,"", COUNTIF('raw data'!$B:$B,CONCATENATE($A25,AB$1))/SUM(COUNTIF('raw data'!$B:$B,CONCATENATE($A25,AB$1)),COUNTIF('raw data'!$C:$C,CONCATENATE($A25,AB$1)))),0)</f>
        <v>0</v>
      </c>
      <c r="AC25" s="5">
        <f>IFERROR(IF($A25=AC$1,"", COUNTIF('raw data'!$B:$B,CONCATENATE($A25,AC$1))/SUM(COUNTIF('raw data'!$B:$B,CONCATENATE($A25,AC$1)),COUNTIF('raw data'!$C:$C,CONCATENATE($A25,AC$1)))),0)</f>
        <v>0</v>
      </c>
      <c r="AD25" s="5">
        <f>IFERROR(IF($A25=AD$1,"", COUNTIF('raw data'!$B:$B,CONCATENATE($A25,AD$1))/SUM(COUNTIF('raw data'!$B:$B,CONCATENATE($A25,AD$1)),COUNTIF('raw data'!$C:$C,CONCATENATE($A25,AD$1)))),0)</f>
        <v>0</v>
      </c>
      <c r="AE25" s="5">
        <f>IFERROR(IF($A25=AE$1,"", COUNTIF('raw data'!$B:$B,CONCATENATE($A25,AE$1))/SUM(COUNTIF('raw data'!$B:$B,CONCATENATE($A25,AE$1)),COUNTIF('raw data'!$C:$C,CONCATENATE($A25,AE$1)))),0)</f>
        <v>0</v>
      </c>
      <c r="AF25" s="5">
        <f>IFERROR(IF($A25=AF$1,"", COUNTIF('raw data'!$B:$B,CONCATENATE($A25,AF$1))/SUM(COUNTIF('raw data'!$B:$B,CONCATENATE($A25,AF$1)),COUNTIF('raw data'!$C:$C,CONCATENATE($A25,AF$1)))),0)</f>
        <v>0</v>
      </c>
      <c r="AG25" s="5">
        <f>IFERROR(IF($A25=AG$1,"", COUNTIF('raw data'!$B:$B,CONCATENATE($A25,AG$1))/SUM(COUNTIF('raw data'!$B:$B,CONCATENATE($A25,AG$1)),COUNTIF('raw data'!$C:$C,CONCATENATE($A25,AG$1)))),0)</f>
        <v>0</v>
      </c>
      <c r="AH25" s="5">
        <f>IFERROR(IF($A25=AH$1,"", COUNTIF('raw data'!$B:$B,CONCATENATE($A25,AH$1))/SUM(COUNTIF('raw data'!$B:$B,CONCATENATE($A25,AH$1)),COUNTIF('raw data'!$C:$C,CONCATENATE($A25,AH$1)))),0)</f>
        <v>0</v>
      </c>
      <c r="AI25" s="5">
        <f>IFERROR(IF($A25=AI$1,"", COUNTIF('raw data'!$B:$B,CONCATENATE($A25,AI$1))/SUM(COUNTIF('raw data'!$B:$B,CONCATENATE($A25,AI$1)),COUNTIF('raw data'!$C:$C,CONCATENATE($A25,AI$1)))),0)</f>
        <v>0</v>
      </c>
      <c r="AJ25" s="5">
        <f>IFERROR(IF($A25=AJ$1,"", COUNTIF('raw data'!$B:$B,CONCATENATE($A25,AJ$1))/SUM(COUNTIF('raw data'!$B:$B,CONCATENATE($A25,AJ$1)),COUNTIF('raw data'!$C:$C,CONCATENATE($A25,AJ$1)))),0)</f>
        <v>0</v>
      </c>
      <c r="AK25" s="5">
        <f>IFERROR(IF($A25=AK$1,"", COUNTIF('raw data'!$B:$B,CONCATENATE($A25,AK$1))/SUM(COUNTIF('raw data'!$B:$B,CONCATENATE($A25,AK$1)),COUNTIF('raw data'!$C:$C,CONCATENATE($A25,AK$1)))),0)</f>
        <v>0</v>
      </c>
      <c r="AL25" s="5">
        <f>IFERROR(IF($A25=AL$1,"", COUNTIF('raw data'!$B:$B,CONCATENATE($A25,AL$1))/SUM(COUNTIF('raw data'!$B:$B,CONCATENATE($A25,AL$1)),COUNTIF('raw data'!$C:$C,CONCATENATE($A25,AL$1)))),0)</f>
        <v>0</v>
      </c>
      <c r="AM25" s="5">
        <f>IFERROR(IF($A25=AM$1,"", COUNTIF('raw data'!$B:$B,CONCATENATE($A25,AM$1))/SUM(COUNTIF('raw data'!$B:$B,CONCATENATE($A25,AM$1)),COUNTIF('raw data'!$C:$C,CONCATENATE($A25,AM$1)))),0)</f>
        <v>0</v>
      </c>
      <c r="AN25" s="5">
        <f>IFERROR(IF($A25=AN$1,"", COUNTIF('raw data'!$B:$B,CONCATENATE($A25,AN$1))/SUM(COUNTIF('raw data'!$B:$B,CONCATENATE($A25,AN$1)),COUNTIF('raw data'!$C:$C,CONCATENATE($A25,AN$1)))),0)</f>
        <v>0</v>
      </c>
      <c r="AO25" s="5">
        <f>IFERROR(IF($A25=AO$1,"", COUNTIF('raw data'!$B:$B,CONCATENATE($A25,AO$1))/SUM(COUNTIF('raw data'!$B:$B,CONCATENATE($A25,AO$1)),COUNTIF('raw data'!$C:$C,CONCATENATE($A25,AO$1)))),0)</f>
        <v>0</v>
      </c>
      <c r="AP25" s="5">
        <f>IFERROR(IF($A25=AP$1,"", COUNTIF('raw data'!$B:$B,CONCATENATE($A25,AP$1))/SUM(COUNTIF('raw data'!$B:$B,CONCATENATE($A25,AP$1)),COUNTIF('raw data'!$C:$C,CONCATENATE($A25,AP$1)))),0)</f>
        <v>0</v>
      </c>
      <c r="AQ25" s="5">
        <f>IFERROR(IF($A25=AQ$1,"", COUNTIF('raw data'!$B:$B,CONCATENATE($A25,AQ$1))/SUM(COUNTIF('raw data'!$B:$B,CONCATENATE($A25,AQ$1)),COUNTIF('raw data'!$C:$C,CONCATENATE($A25,AQ$1)))),0)</f>
        <v>0</v>
      </c>
      <c r="AR25" s="5">
        <f>IFERROR(IF($A25=AR$1,"", COUNTIF('raw data'!$B:$B,CONCATENATE($A25,AR$1))/SUM(COUNTIF('raw data'!$B:$B,CONCATENATE($A25,AR$1)),COUNTIF('raw data'!$C:$C,CONCATENATE($A25,AR$1)))),0)</f>
        <v>0</v>
      </c>
      <c r="AS25" s="5">
        <f>IFERROR(IF($A25=AS$1,"", COUNTIF('raw data'!$B:$B,CONCATENATE($A25,AS$1))/SUM(COUNTIF('raw data'!$B:$B,CONCATENATE($A25,AS$1)),COUNTIF('raw data'!$C:$C,CONCATENATE($A25,AS$1)))),0)</f>
        <v>0</v>
      </c>
      <c r="AT25" s="5">
        <f>IFERROR(IF($A25=AT$1,"", COUNTIF('raw data'!$B:$B,CONCATENATE($A25,AT$1))/SUM(COUNTIF('raw data'!$B:$B,CONCATENATE($A25,AT$1)),COUNTIF('raw data'!$C:$C,CONCATENATE($A25,AT$1)))),0)</f>
        <v>0</v>
      </c>
      <c r="AU25" s="5">
        <f>IFERROR(IF($A25=AU$1,"", COUNTIF('raw data'!$B:$B,CONCATENATE($A25,AU$1))/SUM(COUNTIF('raw data'!$B:$B,CONCATENATE($A25,AU$1)),COUNTIF('raw data'!$C:$C,CONCATENATE($A25,AU$1)))),0)</f>
        <v>0</v>
      </c>
      <c r="AV25" s="5">
        <f>IFERROR(IF($A25=AV$1,"", COUNTIF('raw data'!$B:$B,CONCATENATE($A25,AV$1))/SUM(COUNTIF('raw data'!$B:$B,CONCATENATE($A25,AV$1)),COUNTIF('raw data'!$C:$C,CONCATENATE($A25,AV$1)))),0)</f>
        <v>0</v>
      </c>
      <c r="AW25" s="5">
        <f>IFERROR(IF($A25=AW$1,"", COUNTIF('raw data'!$B:$B,CONCATENATE($A25,AW$1))/SUM(COUNTIF('raw data'!$B:$B,CONCATENATE($A25,AW$1)),COUNTIF('raw data'!$C:$C,CONCATENATE($A25,AW$1)))),0)</f>
        <v>0</v>
      </c>
      <c r="AX25" s="5">
        <f>IFERROR(IF($A25=AX$1,"", COUNTIF('raw data'!$B:$B,CONCATENATE($A25,AX$1))/SUM(COUNTIF('raw data'!$B:$B,CONCATENATE($A25,AX$1)),COUNTIF('raw data'!$C:$C,CONCATENATE($A25,AX$1)))),0)</f>
        <v>0</v>
      </c>
      <c r="AY25" s="5">
        <f>IFERROR(IF($A25=AY$1,"", COUNTIF('raw data'!$B:$B,CONCATENATE($A25,AY$1))/SUM(COUNTIF('raw data'!$B:$B,CONCATENATE($A25,AY$1)),COUNTIF('raw data'!$C:$C,CONCATENATE($A25,AY$1)))),0)</f>
        <v>0</v>
      </c>
      <c r="AZ25" s="5">
        <f>IFERROR(IF($A25=AZ$1,"", COUNTIF('raw data'!$B:$B,CONCATENATE($A25,AZ$1))/SUM(COUNTIF('raw data'!$B:$B,CONCATENATE($A25,AZ$1)),COUNTIF('raw data'!$C:$C,CONCATENATE($A25,AZ$1)))),0)</f>
        <v>0</v>
      </c>
      <c r="BA25" s="5">
        <f>IFERROR(IF($A25=BA$1,"", COUNTIF('raw data'!$B:$B,CONCATENATE($A25,BA$1))/SUM(COUNTIF('raw data'!$B:$B,CONCATENATE($A25,BA$1)),COUNTIF('raw data'!$C:$C,CONCATENATE($A25,BA$1)))),0)</f>
        <v>0</v>
      </c>
      <c r="BB25" s="5">
        <f>IFERROR(IF($A25=BB$1,"", COUNTIF('raw data'!$B:$B,CONCATENATE($A25,BB$1))/SUM(COUNTIF('raw data'!$B:$B,CONCATENATE($A25,BB$1)),COUNTIF('raw data'!$C:$C,CONCATENATE($A25,BB$1)))),0)</f>
        <v>0</v>
      </c>
      <c r="BC25" s="5">
        <f>IFERROR(IF($A25=BC$1,"", COUNTIF('raw data'!$B:$B,CONCATENATE($A25,BC$1))/SUM(COUNTIF('raw data'!$B:$B,CONCATENATE($A25,BC$1)),COUNTIF('raw data'!$C:$C,CONCATENATE($A25,BC$1)))),0)</f>
        <v>0</v>
      </c>
      <c r="BD25" s="5">
        <f>IFERROR(IF($A25=BD$1,"", COUNTIF('raw data'!$B:$B,CONCATENATE($A25,BD$1))/SUM(COUNTIF('raw data'!$B:$B,CONCATENATE($A25,BD$1)),COUNTIF('raw data'!$C:$C,CONCATENATE($A25,BD$1)))),0)</f>
        <v>0</v>
      </c>
      <c r="BE25" s="5">
        <f>IFERROR(IF($A25=BE$1,"", COUNTIF('raw data'!$B:$B,CONCATENATE($A25,BE$1))/SUM(COUNTIF('raw data'!$B:$B,CONCATENATE($A25,BE$1)),COUNTIF('raw data'!$C:$C,CONCATENATE($A25,BE$1)))),0)</f>
        <v>0</v>
      </c>
      <c r="BF25" s="5">
        <f>IFERROR(IF($A25=BF$1,"", COUNTIF('raw data'!$B:$B,CONCATENATE($A25,BF$1))/SUM(COUNTIF('raw data'!$B:$B,CONCATENATE($A25,BF$1)),COUNTIF('raw data'!$C:$C,CONCATENATE($A25,BF$1)))),0)</f>
        <v>0</v>
      </c>
      <c r="BG25" s="5">
        <f>IFERROR(IF($A25=BG$1,"", COUNTIF('raw data'!$B:$B,CONCATENATE($A25,BG$1))/SUM(COUNTIF('raw data'!$B:$B,CONCATENATE($A25,BG$1)),COUNTIF('raw data'!$C:$C,CONCATENATE($A25,BG$1)))),0)</f>
        <v>0</v>
      </c>
      <c r="BH25" s="5">
        <f>IFERROR(IF($A25=BH$1,"", COUNTIF('raw data'!$B:$B,CONCATENATE($A25,BH$1))/SUM(COUNTIF('raw data'!$B:$B,CONCATENATE($A25,BH$1)),COUNTIF('raw data'!$C:$C,CONCATENATE($A25,BH$1)))),0)</f>
        <v>0</v>
      </c>
      <c r="BI25" s="5">
        <f>IFERROR(IF($A25=BI$1,"", COUNTIF('raw data'!$B:$B,CONCATENATE($A25,BI$1))/SUM(COUNTIF('raw data'!$B:$B,CONCATENATE($A25,BI$1)),COUNTIF('raw data'!$C:$C,CONCATENATE($A25,BI$1)))),0)</f>
        <v>0</v>
      </c>
      <c r="BJ25" s="5">
        <f>IFERROR(IF($A25=BJ$1,"", COUNTIF('raw data'!$B:$B,CONCATENATE($A25,BJ$1))/SUM(COUNTIF('raw data'!$B:$B,CONCATENATE($A25,BJ$1)),COUNTIF('raw data'!$C:$C,CONCATENATE($A25,BJ$1)))),0)</f>
        <v>0</v>
      </c>
      <c r="BK25" s="5">
        <f>IFERROR(IF($A25=BK$1,"", COUNTIF('raw data'!$B:$B,CONCATENATE($A25,BK$1))/SUM(COUNTIF('raw data'!$B:$B,CONCATENATE($A25,BK$1)),COUNTIF('raw data'!$C:$C,CONCATENATE($A25,BK$1)))),0)</f>
        <v>0</v>
      </c>
      <c r="BL25" s="5">
        <f>IFERROR(IF($A25=BL$1,"", COUNTIF('raw data'!$B:$B,CONCATENATE($A25,BL$1))/SUM(COUNTIF('raw data'!$B:$B,CONCATENATE($A25,BL$1)),COUNTIF('raw data'!$C:$C,CONCATENATE($A25,BL$1)))),0)</f>
        <v>0</v>
      </c>
      <c r="BM25" s="5">
        <f>IFERROR(IF($A25=BM$1,"", COUNTIF('raw data'!$B:$B,CONCATENATE($A25,BM$1))/SUM(COUNTIF('raw data'!$B:$B,CONCATENATE($A25,BM$1)),COUNTIF('raw data'!$C:$C,CONCATENATE($A25,BM$1)))),0)</f>
        <v>0</v>
      </c>
      <c r="BN25" s="5">
        <f>IFERROR(IF($A25=BN$1,"", COUNTIF('raw data'!$B:$B,CONCATENATE($A25,BN$1))/SUM(COUNTIF('raw data'!$B:$B,CONCATENATE($A25,BN$1)),COUNTIF('raw data'!$C:$C,CONCATENATE($A25,BN$1)))),0)</f>
        <v>1</v>
      </c>
      <c r="BO25" s="5">
        <f>IFERROR(IF($A25=BO$1,"", COUNTIF('raw data'!$B:$B,CONCATENATE($A25,BO$1))/SUM(COUNTIF('raw data'!$B:$B,CONCATENATE($A25,BO$1)),COUNTIF('raw data'!$C:$C,CONCATENATE($A25,BO$1)))),0)</f>
        <v>0</v>
      </c>
      <c r="BP25" s="5">
        <f>IFERROR(IF($A25=BP$1,"", COUNTIF('raw data'!$B:$B,CONCATENATE($A25,BP$1))/SUM(COUNTIF('raw data'!$B:$B,CONCATENATE($A25,BP$1)),COUNTIF('raw data'!$C:$C,CONCATENATE($A25,BP$1)))),0)</f>
        <v>0</v>
      </c>
      <c r="BQ25" s="5">
        <f>IFERROR(IF($A25=BQ$1,"", COUNTIF('raw data'!$B:$B,CONCATENATE($A25,BQ$1))/SUM(COUNTIF('raw data'!$B:$B,CONCATENATE($A25,BQ$1)),COUNTIF('raw data'!$C:$C,CONCATENATE($A25,BQ$1)))),0)</f>
        <v>0</v>
      </c>
      <c r="BR25" s="5">
        <f>IFERROR(IF($A25=BR$1,"", COUNTIF('raw data'!$B:$B,CONCATENATE($A25,BR$1))/SUM(COUNTIF('raw data'!$B:$B,CONCATENATE($A25,BR$1)),COUNTIF('raw data'!$C:$C,CONCATENATE($A25,BR$1)))),0)</f>
        <v>0</v>
      </c>
      <c r="BS25" s="5">
        <f>IFERROR(IF($A25=BS$1,"", COUNTIF('raw data'!$B:$B,CONCATENATE($A25,BS$1))/SUM(COUNTIF('raw data'!$B:$B,CONCATENATE($A25,BS$1)),COUNTIF('raw data'!$C:$C,CONCATENATE($A25,BS$1)))),0)</f>
        <v>0</v>
      </c>
      <c r="BT25" s="5">
        <f>IFERROR(IF($A25=BT$1,"", COUNTIF('raw data'!$B:$B,CONCATENATE($A25,BT$1))/SUM(COUNTIF('raw data'!$B:$B,CONCATENATE($A25,BT$1)),COUNTIF('raw data'!$C:$C,CONCATENATE($A25,BT$1)))),0)</f>
        <v>0</v>
      </c>
      <c r="BU25" s="5">
        <f>IFERROR(IF($A25=BU$1,"", COUNTIF('raw data'!$B:$B,CONCATENATE($A25,BU$1))/SUM(COUNTIF('raw data'!$B:$B,CONCATENATE($A25,BU$1)),COUNTIF('raw data'!$C:$C,CONCATENATE($A25,BU$1)))),0)</f>
        <v>0</v>
      </c>
      <c r="BV25" s="5">
        <f>IFERROR(IF($A25=BV$1,"", COUNTIF('raw data'!$B:$B,CONCATENATE($A25,BV$1))/SUM(COUNTIF('raw data'!$B:$B,CONCATENATE($A25,BV$1)),COUNTIF('raw data'!$C:$C,CONCATENATE($A25,BV$1)))),0)</f>
        <v>0</v>
      </c>
      <c r="BW25" s="5">
        <f>IFERROR(IF($A25=BW$1,"", COUNTIF('raw data'!$B:$B,CONCATENATE($A25,BW$1))/SUM(COUNTIF('raw data'!$B:$B,CONCATENATE($A25,BW$1)),COUNTIF('raw data'!$C:$C,CONCATENATE($A25,BW$1)))),0)</f>
        <v>0</v>
      </c>
      <c r="BX25" s="5">
        <f>IFERROR(IF($A25=BX$1,"", COUNTIF('raw data'!$B:$B,CONCATENATE($A25,BX$1))/SUM(COUNTIF('raw data'!$B:$B,CONCATENATE($A25,BX$1)),COUNTIF('raw data'!$C:$C,CONCATENATE($A25,BX$1)))),0)</f>
        <v>0</v>
      </c>
      <c r="BY25" s="5">
        <f>IFERROR(IF($A25=BY$1,"", COUNTIF('raw data'!$B:$B,CONCATENATE($A25,BY$1))/SUM(COUNTIF('raw data'!$B:$B,CONCATENATE($A25,BY$1)),COUNTIF('raw data'!$C:$C,CONCATENATE($A25,BY$1)))),0)</f>
        <v>0</v>
      </c>
      <c r="BZ25" s="5">
        <f>IFERROR(IF($A25=BZ$1,"", COUNTIF('raw data'!$B:$B,CONCATENATE($A25,BZ$1))/SUM(COUNTIF('raw data'!$B:$B,CONCATENATE($A25,BZ$1)),COUNTIF('raw data'!$C:$C,CONCATENATE($A25,BZ$1)))),0)</f>
        <v>0</v>
      </c>
      <c r="CA25" s="5">
        <f>IFERROR(IF($A25=CA$1,"", COUNTIF('raw data'!$B:$B,CONCATENATE($A25,CA$1))/SUM(COUNTIF('raw data'!$B:$B,CONCATENATE($A25,CA$1)),COUNTIF('raw data'!$C:$C,CONCATENATE($A25,CA$1)))),0)</f>
        <v>0</v>
      </c>
    </row>
    <row r="26">
      <c r="A26" s="6" t="str">
        <f>'winlose rates'!A26</f>
        <v>dry bones</v>
      </c>
      <c r="B26" s="5">
        <f>IFERROR(IF($A26=B$1,"", COUNTIF('raw data'!$B:$B,CONCATENATE($A26,B$1))/SUM(COUNTIF('raw data'!$B:$B,CONCATENATE($A26,B$1)),COUNTIF('raw data'!$C:$C,CONCATENATE($A26,B$1)))),0)</f>
        <v>0</v>
      </c>
      <c r="C26" s="5">
        <f>IFERROR(IF($A26=C$1,"", COUNTIF('raw data'!$B:$B,CONCATENATE($A26,C$1))/SUM(COUNTIF('raw data'!$B:$B,CONCATENATE($A26,C$1)),COUNTIF('raw data'!$C:$C,CONCATENATE($A26,C$1)))),0)</f>
        <v>0</v>
      </c>
      <c r="D26" s="5">
        <f>IFERROR(IF($A26=D$1,"", COUNTIF('raw data'!$B:$B,CONCATENATE($A26,D$1))/SUM(COUNTIF('raw data'!$B:$B,CONCATENATE($A26,D$1)),COUNTIF('raw data'!$C:$C,CONCATENATE($A26,D$1)))),0)</f>
        <v>0</v>
      </c>
      <c r="E26" s="5">
        <f>IFERROR(IF($A26=E$1,"", COUNTIF('raw data'!$B:$B,CONCATENATE($A26,E$1))/SUM(COUNTIF('raw data'!$B:$B,CONCATENATE($A26,E$1)),COUNTIF('raw data'!$C:$C,CONCATENATE($A26,E$1)))),0)</f>
        <v>0</v>
      </c>
      <c r="F26" s="5">
        <f>IFERROR(IF($A26=F$1,"", COUNTIF('raw data'!$B:$B,CONCATENATE($A26,F$1))/SUM(COUNTIF('raw data'!$B:$B,CONCATENATE($A26,F$1)),COUNTIF('raw data'!$C:$C,CONCATENATE($A26,F$1)))),0)</f>
        <v>0</v>
      </c>
      <c r="G26" s="5">
        <f>IFERROR(IF($A26=G$1,"", COUNTIF('raw data'!$B:$B,CONCATENATE($A26,G$1))/SUM(COUNTIF('raw data'!$B:$B,CONCATENATE($A26,G$1)),COUNTIF('raw data'!$C:$C,CONCATENATE($A26,G$1)))),0)</f>
        <v>0</v>
      </c>
      <c r="H26" s="5">
        <f>IFERROR(IF($A26=H$1,"", COUNTIF('raw data'!$B:$B,CONCATENATE($A26,H$1))/SUM(COUNTIF('raw data'!$B:$B,CONCATENATE($A26,H$1)),COUNTIF('raw data'!$C:$C,CONCATENATE($A26,H$1)))),0)</f>
        <v>0</v>
      </c>
      <c r="I26" s="5">
        <f>IFERROR(IF($A26=I$1,"", COUNTIF('raw data'!$B:$B,CONCATENATE($A26,I$1))/SUM(COUNTIF('raw data'!$B:$B,CONCATENATE($A26,I$1)),COUNTIF('raw data'!$C:$C,CONCATENATE($A26,I$1)))),0)</f>
        <v>0</v>
      </c>
      <c r="J26" s="5">
        <f>IFERROR(IF($A26=J$1,"", COUNTIF('raw data'!$B:$B,CONCATENATE($A26,J$1))/SUM(COUNTIF('raw data'!$B:$B,CONCATENATE($A26,J$1)),COUNTIF('raw data'!$C:$C,CONCATENATE($A26,J$1)))),0)</f>
        <v>0</v>
      </c>
      <c r="K26" s="5">
        <f>IFERROR(IF($A26=K$1,"", COUNTIF('raw data'!$B:$B,CONCATENATE($A26,K$1))/SUM(COUNTIF('raw data'!$B:$B,CONCATENATE($A26,K$1)),COUNTIF('raw data'!$C:$C,CONCATENATE($A26,K$1)))),0)</f>
        <v>0</v>
      </c>
      <c r="L26" s="5">
        <f>IFERROR(IF($A26=L$1,"", COUNTIF('raw data'!$B:$B,CONCATENATE($A26,L$1))/SUM(COUNTIF('raw data'!$B:$B,CONCATENATE($A26,L$1)),COUNTIF('raw data'!$C:$C,CONCATENATE($A26,L$1)))),0)</f>
        <v>0</v>
      </c>
      <c r="M26" s="5">
        <f>IFERROR(IF($A26=M$1,"", COUNTIF('raw data'!$B:$B,CONCATENATE($A26,M$1))/SUM(COUNTIF('raw data'!$B:$B,CONCATENATE($A26,M$1)),COUNTIF('raw data'!$C:$C,CONCATENATE($A26,M$1)))),0)</f>
        <v>0</v>
      </c>
      <c r="N26" s="5">
        <f>IFERROR(IF($A26=N$1,"", COUNTIF('raw data'!$B:$B,CONCATENATE($A26,N$1))/SUM(COUNTIF('raw data'!$B:$B,CONCATENATE($A26,N$1)),COUNTIF('raw data'!$C:$C,CONCATENATE($A26,N$1)))),0)</f>
        <v>0</v>
      </c>
      <c r="O26" s="5">
        <f>IFERROR(IF($A26=O$1,"", COUNTIF('raw data'!$B:$B,CONCATENATE($A26,O$1))/SUM(COUNTIF('raw data'!$B:$B,CONCATENATE($A26,O$1)),COUNTIF('raw data'!$C:$C,CONCATENATE($A26,O$1)))),0)</f>
        <v>0</v>
      </c>
      <c r="P26" s="5">
        <f>IFERROR(IF($A26=P$1,"", COUNTIF('raw data'!$B:$B,CONCATENATE($A26,P$1))/SUM(COUNTIF('raw data'!$B:$B,CONCATENATE($A26,P$1)),COUNTIF('raw data'!$C:$C,CONCATENATE($A26,P$1)))),0)</f>
        <v>0</v>
      </c>
      <c r="Q26" s="5">
        <f>IFERROR(IF($A26=Q$1,"", COUNTIF('raw data'!$B:$B,CONCATENATE($A26,Q$1))/SUM(COUNTIF('raw data'!$B:$B,CONCATENATE($A26,Q$1)),COUNTIF('raw data'!$C:$C,CONCATENATE($A26,Q$1)))),0)</f>
        <v>0</v>
      </c>
      <c r="R26" s="5">
        <f>IFERROR(IF($A26=R$1,"", COUNTIF('raw data'!$B:$B,CONCATENATE($A26,R$1))/SUM(COUNTIF('raw data'!$B:$B,CONCATENATE($A26,R$1)),COUNTIF('raw data'!$C:$C,CONCATENATE($A26,R$1)))),0)</f>
        <v>1</v>
      </c>
      <c r="S26" s="5">
        <f>IFERROR(IF($A26=S$1,"", COUNTIF('raw data'!$B:$B,CONCATENATE($A26,S$1))/SUM(COUNTIF('raw data'!$B:$B,CONCATENATE($A26,S$1)),COUNTIF('raw data'!$C:$C,CONCATENATE($A26,S$1)))),0)</f>
        <v>0</v>
      </c>
      <c r="T26" s="5">
        <f>IFERROR(IF($A26=T$1,"", COUNTIF('raw data'!$B:$B,CONCATENATE($A26,T$1))/SUM(COUNTIF('raw data'!$B:$B,CONCATENATE($A26,T$1)),COUNTIF('raw data'!$C:$C,CONCATENATE($A26,T$1)))),0)</f>
        <v>0</v>
      </c>
      <c r="U26" s="5">
        <f>IFERROR(IF($A26=U$1,"", COUNTIF('raw data'!$B:$B,CONCATENATE($A26,U$1))/SUM(COUNTIF('raw data'!$B:$B,CONCATENATE($A26,U$1)),COUNTIF('raw data'!$C:$C,CONCATENATE($A26,U$1)))),0)</f>
        <v>0</v>
      </c>
      <c r="V26" s="5">
        <f>IFERROR(IF($A26=V$1,"", COUNTIF('raw data'!$B:$B,CONCATENATE($A26,V$1))/SUM(COUNTIF('raw data'!$B:$B,CONCATENATE($A26,V$1)),COUNTIF('raw data'!$C:$C,CONCATENATE($A26,V$1)))),0)</f>
        <v>0</v>
      </c>
      <c r="W26" s="5">
        <f>IFERROR(IF($A26=W$1,"", COUNTIF('raw data'!$B:$B,CONCATENATE($A26,W$1))/SUM(COUNTIF('raw data'!$B:$B,CONCATENATE($A26,W$1)),COUNTIF('raw data'!$C:$C,CONCATENATE($A26,W$1)))),0)</f>
        <v>0</v>
      </c>
      <c r="X26" s="5">
        <f>IFERROR(IF($A26=X$1,"", COUNTIF('raw data'!$B:$B,CONCATENATE($A26,X$1))/SUM(COUNTIF('raw data'!$B:$B,CONCATENATE($A26,X$1)),COUNTIF('raw data'!$C:$C,CONCATENATE($A26,X$1)))),0)</f>
        <v>0</v>
      </c>
      <c r="Y26" s="5">
        <f>IFERROR(IF($A26=Y$1,"", COUNTIF('raw data'!$B:$B,CONCATENATE($A26,Y$1))/SUM(COUNTIF('raw data'!$B:$B,CONCATENATE($A26,Y$1)),COUNTIF('raw data'!$C:$C,CONCATENATE($A26,Y$1)))),0)</f>
        <v>0</v>
      </c>
      <c r="Z26" s="5" t="str">
        <f>IFERROR(IF($A26=Z$1,"", COUNTIF('raw data'!$B:$B,CONCATENATE($A26,Z$1))/SUM(COUNTIF('raw data'!$B:$B,CONCATENATE($A26,Z$1)),COUNTIF('raw data'!$C:$C,CONCATENATE($A26,Z$1)))),0)</f>
        <v/>
      </c>
      <c r="AA26" s="5">
        <f>IFERROR(IF($A26=AA$1,"", COUNTIF('raw data'!$B:$B,CONCATENATE($A26,AA$1))/SUM(COUNTIF('raw data'!$B:$B,CONCATENATE($A26,AA$1)),COUNTIF('raw data'!$C:$C,CONCATENATE($A26,AA$1)))),0)</f>
        <v>1</v>
      </c>
      <c r="AB26" s="5">
        <f>IFERROR(IF($A26=AB$1,"", COUNTIF('raw data'!$B:$B,CONCATENATE($A26,AB$1))/SUM(COUNTIF('raw data'!$B:$B,CONCATENATE($A26,AB$1)),COUNTIF('raw data'!$C:$C,CONCATENATE($A26,AB$1)))),0)</f>
        <v>0</v>
      </c>
      <c r="AC26" s="5">
        <f>IFERROR(IF($A26=AC$1,"", COUNTIF('raw data'!$B:$B,CONCATENATE($A26,AC$1))/SUM(COUNTIF('raw data'!$B:$B,CONCATENATE($A26,AC$1)),COUNTIF('raw data'!$C:$C,CONCATENATE($A26,AC$1)))),0)</f>
        <v>0</v>
      </c>
      <c r="AD26" s="5">
        <f>IFERROR(IF($A26=AD$1,"", COUNTIF('raw data'!$B:$B,CONCATENATE($A26,AD$1))/SUM(COUNTIF('raw data'!$B:$B,CONCATENATE($A26,AD$1)),COUNTIF('raw data'!$C:$C,CONCATENATE($A26,AD$1)))),0)</f>
        <v>0</v>
      </c>
      <c r="AE26" s="5">
        <f>IFERROR(IF($A26=AE$1,"", COUNTIF('raw data'!$B:$B,CONCATENATE($A26,AE$1))/SUM(COUNTIF('raw data'!$B:$B,CONCATENATE($A26,AE$1)),COUNTIF('raw data'!$C:$C,CONCATENATE($A26,AE$1)))),0)</f>
        <v>0</v>
      </c>
      <c r="AF26" s="5">
        <f>IFERROR(IF($A26=AF$1,"", COUNTIF('raw data'!$B:$B,CONCATENATE($A26,AF$1))/SUM(COUNTIF('raw data'!$B:$B,CONCATENATE($A26,AF$1)),COUNTIF('raw data'!$C:$C,CONCATENATE($A26,AF$1)))),0)</f>
        <v>0</v>
      </c>
      <c r="AG26" s="5">
        <f>IFERROR(IF($A26=AG$1,"", COUNTIF('raw data'!$B:$B,CONCATENATE($A26,AG$1))/SUM(COUNTIF('raw data'!$B:$B,CONCATENATE($A26,AG$1)),COUNTIF('raw data'!$C:$C,CONCATENATE($A26,AG$1)))),0)</f>
        <v>0</v>
      </c>
      <c r="AH26" s="5">
        <f>IFERROR(IF($A26=AH$1,"", COUNTIF('raw data'!$B:$B,CONCATENATE($A26,AH$1))/SUM(COUNTIF('raw data'!$B:$B,CONCATENATE($A26,AH$1)),COUNTIF('raw data'!$C:$C,CONCATENATE($A26,AH$1)))),0)</f>
        <v>0</v>
      </c>
      <c r="AI26" s="5">
        <f>IFERROR(IF($A26=AI$1,"", COUNTIF('raw data'!$B:$B,CONCATENATE($A26,AI$1))/SUM(COUNTIF('raw data'!$B:$B,CONCATENATE($A26,AI$1)),COUNTIF('raw data'!$C:$C,CONCATENATE($A26,AI$1)))),0)</f>
        <v>0</v>
      </c>
      <c r="AJ26" s="5">
        <f>IFERROR(IF($A26=AJ$1,"", COUNTIF('raw data'!$B:$B,CONCATENATE($A26,AJ$1))/SUM(COUNTIF('raw data'!$B:$B,CONCATENATE($A26,AJ$1)),COUNTIF('raw data'!$C:$C,CONCATENATE($A26,AJ$1)))),0)</f>
        <v>0</v>
      </c>
      <c r="AK26" s="5">
        <f>IFERROR(IF($A26=AK$1,"", COUNTIF('raw data'!$B:$B,CONCATENATE($A26,AK$1))/SUM(COUNTIF('raw data'!$B:$B,CONCATENATE($A26,AK$1)),COUNTIF('raw data'!$C:$C,CONCATENATE($A26,AK$1)))),0)</f>
        <v>0</v>
      </c>
      <c r="AL26" s="5">
        <f>IFERROR(IF($A26=AL$1,"", COUNTIF('raw data'!$B:$B,CONCATENATE($A26,AL$1))/SUM(COUNTIF('raw data'!$B:$B,CONCATENATE($A26,AL$1)),COUNTIF('raw data'!$C:$C,CONCATENATE($A26,AL$1)))),0)</f>
        <v>0</v>
      </c>
      <c r="AM26" s="5">
        <f>IFERROR(IF($A26=AM$1,"", COUNTIF('raw data'!$B:$B,CONCATENATE($A26,AM$1))/SUM(COUNTIF('raw data'!$B:$B,CONCATENATE($A26,AM$1)),COUNTIF('raw data'!$C:$C,CONCATENATE($A26,AM$1)))),0)</f>
        <v>0</v>
      </c>
      <c r="AN26" s="5">
        <f>IFERROR(IF($A26=AN$1,"", COUNTIF('raw data'!$B:$B,CONCATENATE($A26,AN$1))/SUM(COUNTIF('raw data'!$B:$B,CONCATENATE($A26,AN$1)),COUNTIF('raw data'!$C:$C,CONCATENATE($A26,AN$1)))),0)</f>
        <v>0</v>
      </c>
      <c r="AO26" s="5">
        <f>IFERROR(IF($A26=AO$1,"", COUNTIF('raw data'!$B:$B,CONCATENATE($A26,AO$1))/SUM(COUNTIF('raw data'!$B:$B,CONCATENATE($A26,AO$1)),COUNTIF('raw data'!$C:$C,CONCATENATE($A26,AO$1)))),0)</f>
        <v>0</v>
      </c>
      <c r="AP26" s="5">
        <f>IFERROR(IF($A26=AP$1,"", COUNTIF('raw data'!$B:$B,CONCATENATE($A26,AP$1))/SUM(COUNTIF('raw data'!$B:$B,CONCATENATE($A26,AP$1)),COUNTIF('raw data'!$C:$C,CONCATENATE($A26,AP$1)))),0)</f>
        <v>1</v>
      </c>
      <c r="AQ26" s="5">
        <f>IFERROR(IF($A26=AQ$1,"", COUNTIF('raw data'!$B:$B,CONCATENATE($A26,AQ$1))/SUM(COUNTIF('raw data'!$B:$B,CONCATENATE($A26,AQ$1)),COUNTIF('raw data'!$C:$C,CONCATENATE($A26,AQ$1)))),0)</f>
        <v>0</v>
      </c>
      <c r="AR26" s="5">
        <f>IFERROR(IF($A26=AR$1,"", COUNTIF('raw data'!$B:$B,CONCATENATE($A26,AR$1))/SUM(COUNTIF('raw data'!$B:$B,CONCATENATE($A26,AR$1)),COUNTIF('raw data'!$C:$C,CONCATENATE($A26,AR$1)))),0)</f>
        <v>0</v>
      </c>
      <c r="AS26" s="5">
        <f>IFERROR(IF($A26=AS$1,"", COUNTIF('raw data'!$B:$B,CONCATENATE($A26,AS$1))/SUM(COUNTIF('raw data'!$B:$B,CONCATENATE($A26,AS$1)),COUNTIF('raw data'!$C:$C,CONCATENATE($A26,AS$1)))),0)</f>
        <v>0</v>
      </c>
      <c r="AT26" s="5">
        <f>IFERROR(IF($A26=AT$1,"", COUNTIF('raw data'!$B:$B,CONCATENATE($A26,AT$1))/SUM(COUNTIF('raw data'!$B:$B,CONCATENATE($A26,AT$1)),COUNTIF('raw data'!$C:$C,CONCATENATE($A26,AT$1)))),0)</f>
        <v>0</v>
      </c>
      <c r="AU26" s="5">
        <f>IFERROR(IF($A26=AU$1,"", COUNTIF('raw data'!$B:$B,CONCATENATE($A26,AU$1))/SUM(COUNTIF('raw data'!$B:$B,CONCATENATE($A26,AU$1)),COUNTIF('raw data'!$C:$C,CONCATENATE($A26,AU$1)))),0)</f>
        <v>0</v>
      </c>
      <c r="AV26" s="5">
        <f>IFERROR(IF($A26=AV$1,"", COUNTIF('raw data'!$B:$B,CONCATENATE($A26,AV$1))/SUM(COUNTIF('raw data'!$B:$B,CONCATENATE($A26,AV$1)),COUNTIF('raw data'!$C:$C,CONCATENATE($A26,AV$1)))),0)</f>
        <v>0</v>
      </c>
      <c r="AW26" s="5">
        <f>IFERROR(IF($A26=AW$1,"", COUNTIF('raw data'!$B:$B,CONCATENATE($A26,AW$1))/SUM(COUNTIF('raw data'!$B:$B,CONCATENATE($A26,AW$1)),COUNTIF('raw data'!$C:$C,CONCATENATE($A26,AW$1)))),0)</f>
        <v>0</v>
      </c>
      <c r="AX26" s="5">
        <f>IFERROR(IF($A26=AX$1,"", COUNTIF('raw data'!$B:$B,CONCATENATE($A26,AX$1))/SUM(COUNTIF('raw data'!$B:$B,CONCATENATE($A26,AX$1)),COUNTIF('raw data'!$C:$C,CONCATENATE($A26,AX$1)))),0)</f>
        <v>0</v>
      </c>
      <c r="AY26" s="5">
        <f>IFERROR(IF($A26=AY$1,"", COUNTIF('raw data'!$B:$B,CONCATENATE($A26,AY$1))/SUM(COUNTIF('raw data'!$B:$B,CONCATENATE($A26,AY$1)),COUNTIF('raw data'!$C:$C,CONCATENATE($A26,AY$1)))),0)</f>
        <v>0</v>
      </c>
      <c r="AZ26" s="5">
        <f>IFERROR(IF($A26=AZ$1,"", COUNTIF('raw data'!$B:$B,CONCATENATE($A26,AZ$1))/SUM(COUNTIF('raw data'!$B:$B,CONCATENATE($A26,AZ$1)),COUNTIF('raw data'!$C:$C,CONCATENATE($A26,AZ$1)))),0)</f>
        <v>0</v>
      </c>
      <c r="BA26" s="5">
        <f>IFERROR(IF($A26=BA$1,"", COUNTIF('raw data'!$B:$B,CONCATENATE($A26,BA$1))/SUM(COUNTIF('raw data'!$B:$B,CONCATENATE($A26,BA$1)),COUNTIF('raw data'!$C:$C,CONCATENATE($A26,BA$1)))),0)</f>
        <v>0</v>
      </c>
      <c r="BB26" s="5">
        <f>IFERROR(IF($A26=BB$1,"", COUNTIF('raw data'!$B:$B,CONCATENATE($A26,BB$1))/SUM(COUNTIF('raw data'!$B:$B,CONCATENATE($A26,BB$1)),COUNTIF('raw data'!$C:$C,CONCATENATE($A26,BB$1)))),0)</f>
        <v>0</v>
      </c>
      <c r="BC26" s="5">
        <f>IFERROR(IF($A26=BC$1,"", COUNTIF('raw data'!$B:$B,CONCATENATE($A26,BC$1))/SUM(COUNTIF('raw data'!$B:$B,CONCATENATE($A26,BC$1)),COUNTIF('raw data'!$C:$C,CONCATENATE($A26,BC$1)))),0)</f>
        <v>0</v>
      </c>
      <c r="BD26" s="5">
        <f>IFERROR(IF($A26=BD$1,"", COUNTIF('raw data'!$B:$B,CONCATENATE($A26,BD$1))/SUM(COUNTIF('raw data'!$B:$B,CONCATENATE($A26,BD$1)),COUNTIF('raw data'!$C:$C,CONCATENATE($A26,BD$1)))),0)</f>
        <v>0</v>
      </c>
      <c r="BE26" s="5">
        <f>IFERROR(IF($A26=BE$1,"", COUNTIF('raw data'!$B:$B,CONCATENATE($A26,BE$1))/SUM(COUNTIF('raw data'!$B:$B,CONCATENATE($A26,BE$1)),COUNTIF('raw data'!$C:$C,CONCATENATE($A26,BE$1)))),0)</f>
        <v>0</v>
      </c>
      <c r="BF26" s="5">
        <f>IFERROR(IF($A26=BF$1,"", COUNTIF('raw data'!$B:$B,CONCATENATE($A26,BF$1))/SUM(COUNTIF('raw data'!$B:$B,CONCATENATE($A26,BF$1)),COUNTIF('raw data'!$C:$C,CONCATENATE($A26,BF$1)))),0)</f>
        <v>0</v>
      </c>
      <c r="BG26" s="5">
        <f>IFERROR(IF($A26=BG$1,"", COUNTIF('raw data'!$B:$B,CONCATENATE($A26,BG$1))/SUM(COUNTIF('raw data'!$B:$B,CONCATENATE($A26,BG$1)),COUNTIF('raw data'!$C:$C,CONCATENATE($A26,BG$1)))),0)</f>
        <v>0</v>
      </c>
      <c r="BH26" s="5">
        <f>IFERROR(IF($A26=BH$1,"", COUNTIF('raw data'!$B:$B,CONCATENATE($A26,BH$1))/SUM(COUNTIF('raw data'!$B:$B,CONCATENATE($A26,BH$1)),COUNTIF('raw data'!$C:$C,CONCATENATE($A26,BH$1)))),0)</f>
        <v>0</v>
      </c>
      <c r="BI26" s="5">
        <f>IFERROR(IF($A26=BI$1,"", COUNTIF('raw data'!$B:$B,CONCATENATE($A26,BI$1))/SUM(COUNTIF('raw data'!$B:$B,CONCATENATE($A26,BI$1)),COUNTIF('raw data'!$C:$C,CONCATENATE($A26,BI$1)))),0)</f>
        <v>0</v>
      </c>
      <c r="BJ26" s="5">
        <f>IFERROR(IF($A26=BJ$1,"", COUNTIF('raw data'!$B:$B,CONCATENATE($A26,BJ$1))/SUM(COUNTIF('raw data'!$B:$B,CONCATENATE($A26,BJ$1)),COUNTIF('raw data'!$C:$C,CONCATENATE($A26,BJ$1)))),0)</f>
        <v>0</v>
      </c>
      <c r="BK26" s="5">
        <f>IFERROR(IF($A26=BK$1,"", COUNTIF('raw data'!$B:$B,CONCATENATE($A26,BK$1))/SUM(COUNTIF('raw data'!$B:$B,CONCATENATE($A26,BK$1)),COUNTIF('raw data'!$C:$C,CONCATENATE($A26,BK$1)))),0)</f>
        <v>0</v>
      </c>
      <c r="BL26" s="5">
        <f>IFERROR(IF($A26=BL$1,"", COUNTIF('raw data'!$B:$B,CONCATENATE($A26,BL$1))/SUM(COUNTIF('raw data'!$B:$B,CONCATENATE($A26,BL$1)),COUNTIF('raw data'!$C:$C,CONCATENATE($A26,BL$1)))),0)</f>
        <v>0</v>
      </c>
      <c r="BM26" s="5">
        <f>IFERROR(IF($A26=BM$1,"", COUNTIF('raw data'!$B:$B,CONCATENATE($A26,BM$1))/SUM(COUNTIF('raw data'!$B:$B,CONCATENATE($A26,BM$1)),COUNTIF('raw data'!$C:$C,CONCATENATE($A26,BM$1)))),0)</f>
        <v>0</v>
      </c>
      <c r="BN26" s="5">
        <f>IFERROR(IF($A26=BN$1,"", COUNTIF('raw data'!$B:$B,CONCATENATE($A26,BN$1))/SUM(COUNTIF('raw data'!$B:$B,CONCATENATE($A26,BN$1)),COUNTIF('raw data'!$C:$C,CONCATENATE($A26,BN$1)))),0)</f>
        <v>0</v>
      </c>
      <c r="BO26" s="5">
        <f>IFERROR(IF($A26=BO$1,"", COUNTIF('raw data'!$B:$B,CONCATENATE($A26,BO$1))/SUM(COUNTIF('raw data'!$B:$B,CONCATENATE($A26,BO$1)),COUNTIF('raw data'!$C:$C,CONCATENATE($A26,BO$1)))),0)</f>
        <v>0</v>
      </c>
      <c r="BP26" s="5">
        <f>IFERROR(IF($A26=BP$1,"", COUNTIF('raw data'!$B:$B,CONCATENATE($A26,BP$1))/SUM(COUNTIF('raw data'!$B:$B,CONCATENATE($A26,BP$1)),COUNTIF('raw data'!$C:$C,CONCATENATE($A26,BP$1)))),0)</f>
        <v>0</v>
      </c>
      <c r="BQ26" s="5">
        <f>IFERROR(IF($A26=BQ$1,"", COUNTIF('raw data'!$B:$B,CONCATENATE($A26,BQ$1))/SUM(COUNTIF('raw data'!$B:$B,CONCATENATE($A26,BQ$1)),COUNTIF('raw data'!$C:$C,CONCATENATE($A26,BQ$1)))),0)</f>
        <v>0</v>
      </c>
      <c r="BR26" s="5">
        <f>IFERROR(IF($A26=BR$1,"", COUNTIF('raw data'!$B:$B,CONCATENATE($A26,BR$1))/SUM(COUNTIF('raw data'!$B:$B,CONCATENATE($A26,BR$1)),COUNTIF('raw data'!$C:$C,CONCATENATE($A26,BR$1)))),0)</f>
        <v>0</v>
      </c>
      <c r="BS26" s="5">
        <f>IFERROR(IF($A26=BS$1,"", COUNTIF('raw data'!$B:$B,CONCATENATE($A26,BS$1))/SUM(COUNTIF('raw data'!$B:$B,CONCATENATE($A26,BS$1)),COUNTIF('raw data'!$C:$C,CONCATENATE($A26,BS$1)))),0)</f>
        <v>0</v>
      </c>
      <c r="BT26" s="5">
        <f>IFERROR(IF($A26=BT$1,"", COUNTIF('raw data'!$B:$B,CONCATENATE($A26,BT$1))/SUM(COUNTIF('raw data'!$B:$B,CONCATENATE($A26,BT$1)),COUNTIF('raw data'!$C:$C,CONCATENATE($A26,BT$1)))),0)</f>
        <v>0</v>
      </c>
      <c r="BU26" s="5">
        <f>IFERROR(IF($A26=BU$1,"", COUNTIF('raw data'!$B:$B,CONCATENATE($A26,BU$1))/SUM(COUNTIF('raw data'!$B:$B,CONCATENATE($A26,BU$1)),COUNTIF('raw data'!$C:$C,CONCATENATE($A26,BU$1)))),0)</f>
        <v>0</v>
      </c>
      <c r="BV26" s="5">
        <f>IFERROR(IF($A26=BV$1,"", COUNTIF('raw data'!$B:$B,CONCATENATE($A26,BV$1))/SUM(COUNTIF('raw data'!$B:$B,CONCATENATE($A26,BV$1)),COUNTIF('raw data'!$C:$C,CONCATENATE($A26,BV$1)))),0)</f>
        <v>0</v>
      </c>
      <c r="BW26" s="5">
        <f>IFERROR(IF($A26=BW$1,"", COUNTIF('raw data'!$B:$B,CONCATENATE($A26,BW$1))/SUM(COUNTIF('raw data'!$B:$B,CONCATENATE($A26,BW$1)),COUNTIF('raw data'!$C:$C,CONCATENATE($A26,BW$1)))),0)</f>
        <v>0</v>
      </c>
      <c r="BX26" s="5">
        <f>IFERROR(IF($A26=BX$1,"", COUNTIF('raw data'!$B:$B,CONCATENATE($A26,BX$1))/SUM(COUNTIF('raw data'!$B:$B,CONCATENATE($A26,BX$1)),COUNTIF('raw data'!$C:$C,CONCATENATE($A26,BX$1)))),0)</f>
        <v>0</v>
      </c>
      <c r="BY26" s="5">
        <f>IFERROR(IF($A26=BY$1,"", COUNTIF('raw data'!$B:$B,CONCATENATE($A26,BY$1))/SUM(COUNTIF('raw data'!$B:$B,CONCATENATE($A26,BY$1)),COUNTIF('raw data'!$C:$C,CONCATENATE($A26,BY$1)))),0)</f>
        <v>0</v>
      </c>
      <c r="BZ26" s="5">
        <f>IFERROR(IF($A26=BZ$1,"", COUNTIF('raw data'!$B:$B,CONCATENATE($A26,BZ$1))/SUM(COUNTIF('raw data'!$B:$B,CONCATENATE($A26,BZ$1)),COUNTIF('raw data'!$C:$C,CONCATENATE($A26,BZ$1)))),0)</f>
        <v>0</v>
      </c>
      <c r="CA26" s="5">
        <f>IFERROR(IF($A26=CA$1,"", COUNTIF('raw data'!$B:$B,CONCATENATE($A26,CA$1))/SUM(COUNTIF('raw data'!$B:$B,CONCATENATE($A26,CA$1)),COUNTIF('raw data'!$C:$C,CONCATENATE($A26,CA$1)))),0)</f>
        <v>0</v>
      </c>
    </row>
    <row r="27">
      <c r="A27" s="6" t="str">
        <f>'winlose rates'!A27</f>
        <v>fire bar</v>
      </c>
      <c r="B27" s="5">
        <f>IFERROR(IF($A27=B$1,"", COUNTIF('raw data'!$B:$B,CONCATENATE($A27,B$1))/SUM(COUNTIF('raw data'!$B:$B,CONCATENATE($A27,B$1)),COUNTIF('raw data'!$C:$C,CONCATENATE($A27,B$1)))),0)</f>
        <v>0</v>
      </c>
      <c r="C27" s="5">
        <f>IFERROR(IF($A27=C$1,"", COUNTIF('raw data'!$B:$B,CONCATENATE($A27,C$1))/SUM(COUNTIF('raw data'!$B:$B,CONCATENATE($A27,C$1)),COUNTIF('raw data'!$C:$C,CONCATENATE($A27,C$1)))),0)</f>
        <v>0</v>
      </c>
      <c r="D27" s="5">
        <f>IFERROR(IF($A27=D$1,"", COUNTIF('raw data'!$B:$B,CONCATENATE($A27,D$1))/SUM(COUNTIF('raw data'!$B:$B,CONCATENATE($A27,D$1)),COUNTIF('raw data'!$C:$C,CONCATENATE($A27,D$1)))),0)</f>
        <v>0</v>
      </c>
      <c r="E27" s="5">
        <f>IFERROR(IF($A27=E$1,"", COUNTIF('raw data'!$B:$B,CONCATENATE($A27,E$1))/SUM(COUNTIF('raw data'!$B:$B,CONCATENATE($A27,E$1)),COUNTIF('raw data'!$C:$C,CONCATENATE($A27,E$1)))),0)</f>
        <v>0</v>
      </c>
      <c r="F27" s="5">
        <f>IFERROR(IF($A27=F$1,"", COUNTIF('raw data'!$B:$B,CONCATENATE($A27,F$1))/SUM(COUNTIF('raw data'!$B:$B,CONCATENATE($A27,F$1)),COUNTIF('raw data'!$C:$C,CONCATENATE($A27,F$1)))),0)</f>
        <v>0</v>
      </c>
      <c r="G27" s="5">
        <f>IFERROR(IF($A27=G$1,"", COUNTIF('raw data'!$B:$B,CONCATENATE($A27,G$1))/SUM(COUNTIF('raw data'!$B:$B,CONCATENATE($A27,G$1)),COUNTIF('raw data'!$C:$C,CONCATENATE($A27,G$1)))),0)</f>
        <v>0</v>
      </c>
      <c r="H27" s="5">
        <f>IFERROR(IF($A27=H$1,"", COUNTIF('raw data'!$B:$B,CONCATENATE($A27,H$1))/SUM(COUNTIF('raw data'!$B:$B,CONCATENATE($A27,H$1)),COUNTIF('raw data'!$C:$C,CONCATENATE($A27,H$1)))),0)</f>
        <v>0</v>
      </c>
      <c r="I27" s="5">
        <f>IFERROR(IF($A27=I$1,"", COUNTIF('raw data'!$B:$B,CONCATENATE($A27,I$1))/SUM(COUNTIF('raw data'!$B:$B,CONCATENATE($A27,I$1)),COUNTIF('raw data'!$C:$C,CONCATENATE($A27,I$1)))),0)</f>
        <v>0</v>
      </c>
      <c r="J27" s="5">
        <f>IFERROR(IF($A27=J$1,"", COUNTIF('raw data'!$B:$B,CONCATENATE($A27,J$1))/SUM(COUNTIF('raw data'!$B:$B,CONCATENATE($A27,J$1)),COUNTIF('raw data'!$C:$C,CONCATENATE($A27,J$1)))),0)</f>
        <v>0</v>
      </c>
      <c r="K27" s="5">
        <f>IFERROR(IF($A27=K$1,"", COUNTIF('raw data'!$B:$B,CONCATENATE($A27,K$1))/SUM(COUNTIF('raw data'!$B:$B,CONCATENATE($A27,K$1)),COUNTIF('raw data'!$C:$C,CONCATENATE($A27,K$1)))),0)</f>
        <v>0</v>
      </c>
      <c r="L27" s="5">
        <f>IFERROR(IF($A27=L$1,"", COUNTIF('raw data'!$B:$B,CONCATENATE($A27,L$1))/SUM(COUNTIF('raw data'!$B:$B,CONCATENATE($A27,L$1)),COUNTIF('raw data'!$C:$C,CONCATENATE($A27,L$1)))),0)</f>
        <v>0</v>
      </c>
      <c r="M27" s="5">
        <f>IFERROR(IF($A27=M$1,"", COUNTIF('raw data'!$B:$B,CONCATENATE($A27,M$1))/SUM(COUNTIF('raw data'!$B:$B,CONCATENATE($A27,M$1)),COUNTIF('raw data'!$C:$C,CONCATENATE($A27,M$1)))),0)</f>
        <v>0</v>
      </c>
      <c r="N27" s="5">
        <f>IFERROR(IF($A27=N$1,"", COUNTIF('raw data'!$B:$B,CONCATENATE($A27,N$1))/SUM(COUNTIF('raw data'!$B:$B,CONCATENATE($A27,N$1)),COUNTIF('raw data'!$C:$C,CONCATENATE($A27,N$1)))),0)</f>
        <v>0</v>
      </c>
      <c r="O27" s="5">
        <f>IFERROR(IF($A27=O$1,"", COUNTIF('raw data'!$B:$B,CONCATENATE($A27,O$1))/SUM(COUNTIF('raw data'!$B:$B,CONCATENATE($A27,O$1)),COUNTIF('raw data'!$C:$C,CONCATENATE($A27,O$1)))),0)</f>
        <v>0</v>
      </c>
      <c r="P27" s="5">
        <f>IFERROR(IF($A27=P$1,"", COUNTIF('raw data'!$B:$B,CONCATENATE($A27,P$1))/SUM(COUNTIF('raw data'!$B:$B,CONCATENATE($A27,P$1)),COUNTIF('raw data'!$C:$C,CONCATENATE($A27,P$1)))),0)</f>
        <v>0</v>
      </c>
      <c r="Q27" s="5">
        <f>IFERROR(IF($A27=Q$1,"", COUNTIF('raw data'!$B:$B,CONCATENATE($A27,Q$1))/SUM(COUNTIF('raw data'!$B:$B,CONCATENATE($A27,Q$1)),COUNTIF('raw data'!$C:$C,CONCATENATE($A27,Q$1)))),0)</f>
        <v>0</v>
      </c>
      <c r="R27" s="5">
        <f>IFERROR(IF($A27=R$1,"", COUNTIF('raw data'!$B:$B,CONCATENATE($A27,R$1))/SUM(COUNTIF('raw data'!$B:$B,CONCATENATE($A27,R$1)),COUNTIF('raw data'!$C:$C,CONCATENATE($A27,R$1)))),0)</f>
        <v>0</v>
      </c>
      <c r="S27" s="5">
        <f>IFERROR(IF($A27=S$1,"", COUNTIF('raw data'!$B:$B,CONCATENATE($A27,S$1))/SUM(COUNTIF('raw data'!$B:$B,CONCATENATE($A27,S$1)),COUNTIF('raw data'!$C:$C,CONCATENATE($A27,S$1)))),0)</f>
        <v>0</v>
      </c>
      <c r="T27" s="5">
        <f>IFERROR(IF($A27=T$1,"", COUNTIF('raw data'!$B:$B,CONCATENATE($A27,T$1))/SUM(COUNTIF('raw data'!$B:$B,CONCATENATE($A27,T$1)),COUNTIF('raw data'!$C:$C,CONCATENATE($A27,T$1)))),0)</f>
        <v>0</v>
      </c>
      <c r="U27" s="5">
        <f>IFERROR(IF($A27=U$1,"", COUNTIF('raw data'!$B:$B,CONCATENATE($A27,U$1))/SUM(COUNTIF('raw data'!$B:$B,CONCATENATE($A27,U$1)),COUNTIF('raw data'!$C:$C,CONCATENATE($A27,U$1)))),0)</f>
        <v>0</v>
      </c>
      <c r="V27" s="5">
        <f>IFERROR(IF($A27=V$1,"", COUNTIF('raw data'!$B:$B,CONCATENATE($A27,V$1))/SUM(COUNTIF('raw data'!$B:$B,CONCATENATE($A27,V$1)),COUNTIF('raw data'!$C:$C,CONCATENATE($A27,V$1)))),0)</f>
        <v>0</v>
      </c>
      <c r="W27" s="5">
        <f>IFERROR(IF($A27=W$1,"", COUNTIF('raw data'!$B:$B,CONCATENATE($A27,W$1))/SUM(COUNTIF('raw data'!$B:$B,CONCATENATE($A27,W$1)),COUNTIF('raw data'!$C:$C,CONCATENATE($A27,W$1)))),0)</f>
        <v>0</v>
      </c>
      <c r="X27" s="5">
        <f>IFERROR(IF($A27=X$1,"", COUNTIF('raw data'!$B:$B,CONCATENATE($A27,X$1))/SUM(COUNTIF('raw data'!$B:$B,CONCATENATE($A27,X$1)),COUNTIF('raw data'!$C:$C,CONCATENATE($A27,X$1)))),0)</f>
        <v>0</v>
      </c>
      <c r="Y27" s="5">
        <f>IFERROR(IF($A27=Y$1,"", COUNTIF('raw data'!$B:$B,CONCATENATE($A27,Y$1))/SUM(COUNTIF('raw data'!$B:$B,CONCATENATE($A27,Y$1)),COUNTIF('raw data'!$C:$C,CONCATENATE($A27,Y$1)))),0)</f>
        <v>0</v>
      </c>
      <c r="Z27" s="5">
        <f>IFERROR(IF($A27=Z$1,"", COUNTIF('raw data'!$B:$B,CONCATENATE($A27,Z$1))/SUM(COUNTIF('raw data'!$B:$B,CONCATENATE($A27,Z$1)),COUNTIF('raw data'!$C:$C,CONCATENATE($A27,Z$1)))),0)</f>
        <v>0</v>
      </c>
      <c r="AA27" s="5" t="str">
        <f>IFERROR(IF($A27=AA$1,"", COUNTIF('raw data'!$B:$B,CONCATENATE($A27,AA$1))/SUM(COUNTIF('raw data'!$B:$B,CONCATENATE($A27,AA$1)),COUNTIF('raw data'!$C:$C,CONCATENATE($A27,AA$1)))),0)</f>
        <v/>
      </c>
      <c r="AB27" s="5">
        <f>IFERROR(IF($A27=AB$1,"", COUNTIF('raw data'!$B:$B,CONCATENATE($A27,AB$1))/SUM(COUNTIF('raw data'!$B:$B,CONCATENATE($A27,AB$1)),COUNTIF('raw data'!$C:$C,CONCATENATE($A27,AB$1)))),0)</f>
        <v>0</v>
      </c>
      <c r="AC27" s="5">
        <f>IFERROR(IF($A27=AC$1,"", COUNTIF('raw data'!$B:$B,CONCATENATE($A27,AC$1))/SUM(COUNTIF('raw data'!$B:$B,CONCATENATE($A27,AC$1)),COUNTIF('raw data'!$C:$C,CONCATENATE($A27,AC$1)))),0)</f>
        <v>0</v>
      </c>
      <c r="AD27" s="5">
        <f>IFERROR(IF($A27=AD$1,"", COUNTIF('raw data'!$B:$B,CONCATENATE($A27,AD$1))/SUM(COUNTIF('raw data'!$B:$B,CONCATENATE($A27,AD$1)),COUNTIF('raw data'!$C:$C,CONCATENATE($A27,AD$1)))),0)</f>
        <v>0</v>
      </c>
      <c r="AE27" s="5">
        <f>IFERROR(IF($A27=AE$1,"", COUNTIF('raw data'!$B:$B,CONCATENATE($A27,AE$1))/SUM(COUNTIF('raw data'!$B:$B,CONCATENATE($A27,AE$1)),COUNTIF('raw data'!$C:$C,CONCATENATE($A27,AE$1)))),0)</f>
        <v>0</v>
      </c>
      <c r="AF27" s="5">
        <f>IFERROR(IF($A27=AF$1,"", COUNTIF('raw data'!$B:$B,CONCATENATE($A27,AF$1))/SUM(COUNTIF('raw data'!$B:$B,CONCATENATE($A27,AF$1)),COUNTIF('raw data'!$C:$C,CONCATENATE($A27,AF$1)))),0)</f>
        <v>0</v>
      </c>
      <c r="AG27" s="5">
        <f>IFERROR(IF($A27=AG$1,"", COUNTIF('raw data'!$B:$B,CONCATENATE($A27,AG$1))/SUM(COUNTIF('raw data'!$B:$B,CONCATENATE($A27,AG$1)),COUNTIF('raw data'!$C:$C,CONCATENATE($A27,AG$1)))),0)</f>
        <v>0</v>
      </c>
      <c r="AH27" s="5">
        <f>IFERROR(IF($A27=AH$1,"", COUNTIF('raw data'!$B:$B,CONCATENATE($A27,AH$1))/SUM(COUNTIF('raw data'!$B:$B,CONCATENATE($A27,AH$1)),COUNTIF('raw data'!$C:$C,CONCATENATE($A27,AH$1)))),0)</f>
        <v>0</v>
      </c>
      <c r="AI27" s="5">
        <f>IFERROR(IF($A27=AI$1,"", COUNTIF('raw data'!$B:$B,CONCATENATE($A27,AI$1))/SUM(COUNTIF('raw data'!$B:$B,CONCATENATE($A27,AI$1)),COUNTIF('raw data'!$C:$C,CONCATENATE($A27,AI$1)))),0)</f>
        <v>0</v>
      </c>
      <c r="AJ27" s="5">
        <f>IFERROR(IF($A27=AJ$1,"", COUNTIF('raw data'!$B:$B,CONCATENATE($A27,AJ$1))/SUM(COUNTIF('raw data'!$B:$B,CONCATENATE($A27,AJ$1)),COUNTIF('raw data'!$C:$C,CONCATENATE($A27,AJ$1)))),0)</f>
        <v>0</v>
      </c>
      <c r="AK27" s="5">
        <f>IFERROR(IF($A27=AK$1,"", COUNTIF('raw data'!$B:$B,CONCATENATE($A27,AK$1))/SUM(COUNTIF('raw data'!$B:$B,CONCATENATE($A27,AK$1)),COUNTIF('raw data'!$C:$C,CONCATENATE($A27,AK$1)))),0)</f>
        <v>0</v>
      </c>
      <c r="AL27" s="5">
        <f>IFERROR(IF($A27=AL$1,"", COUNTIF('raw data'!$B:$B,CONCATENATE($A27,AL$1))/SUM(COUNTIF('raw data'!$B:$B,CONCATENATE($A27,AL$1)),COUNTIF('raw data'!$C:$C,CONCATENATE($A27,AL$1)))),0)</f>
        <v>0</v>
      </c>
      <c r="AM27" s="5">
        <f>IFERROR(IF($A27=AM$1,"", COUNTIF('raw data'!$B:$B,CONCATENATE($A27,AM$1))/SUM(COUNTIF('raw data'!$B:$B,CONCATENATE($A27,AM$1)),COUNTIF('raw data'!$C:$C,CONCATENATE($A27,AM$1)))),0)</f>
        <v>0</v>
      </c>
      <c r="AN27" s="5">
        <f>IFERROR(IF($A27=AN$1,"", COUNTIF('raw data'!$B:$B,CONCATENATE($A27,AN$1))/SUM(COUNTIF('raw data'!$B:$B,CONCATENATE($A27,AN$1)),COUNTIF('raw data'!$C:$C,CONCATENATE($A27,AN$1)))),0)</f>
        <v>0</v>
      </c>
      <c r="AO27" s="5">
        <f>IFERROR(IF($A27=AO$1,"", COUNTIF('raw data'!$B:$B,CONCATENATE($A27,AO$1))/SUM(COUNTIF('raw data'!$B:$B,CONCATENATE($A27,AO$1)),COUNTIF('raw data'!$C:$C,CONCATENATE($A27,AO$1)))),0)</f>
        <v>0</v>
      </c>
      <c r="AP27" s="5">
        <f>IFERROR(IF($A27=AP$1,"", COUNTIF('raw data'!$B:$B,CONCATENATE($A27,AP$1))/SUM(COUNTIF('raw data'!$B:$B,CONCATENATE($A27,AP$1)),COUNTIF('raw data'!$C:$C,CONCATENATE($A27,AP$1)))),0)</f>
        <v>0</v>
      </c>
      <c r="AQ27" s="5">
        <f>IFERROR(IF($A27=AQ$1,"", COUNTIF('raw data'!$B:$B,CONCATENATE($A27,AQ$1))/SUM(COUNTIF('raw data'!$B:$B,CONCATENATE($A27,AQ$1)),COUNTIF('raw data'!$C:$C,CONCATENATE($A27,AQ$1)))),0)</f>
        <v>0</v>
      </c>
      <c r="AR27" s="5">
        <f>IFERROR(IF($A27=AR$1,"", COUNTIF('raw data'!$B:$B,CONCATENATE($A27,AR$1))/SUM(COUNTIF('raw data'!$B:$B,CONCATENATE($A27,AR$1)),COUNTIF('raw data'!$C:$C,CONCATENATE($A27,AR$1)))),0)</f>
        <v>0</v>
      </c>
      <c r="AS27" s="5">
        <f>IFERROR(IF($A27=AS$1,"", COUNTIF('raw data'!$B:$B,CONCATENATE($A27,AS$1))/SUM(COUNTIF('raw data'!$B:$B,CONCATENATE($A27,AS$1)),COUNTIF('raw data'!$C:$C,CONCATENATE($A27,AS$1)))),0)</f>
        <v>0</v>
      </c>
      <c r="AT27" s="5">
        <f>IFERROR(IF($A27=AT$1,"", COUNTIF('raw data'!$B:$B,CONCATENATE($A27,AT$1))/SUM(COUNTIF('raw data'!$B:$B,CONCATENATE($A27,AT$1)),COUNTIF('raw data'!$C:$C,CONCATENATE($A27,AT$1)))),0)</f>
        <v>0</v>
      </c>
      <c r="AU27" s="5">
        <f>IFERROR(IF($A27=AU$1,"", COUNTIF('raw data'!$B:$B,CONCATENATE($A27,AU$1))/SUM(COUNTIF('raw data'!$B:$B,CONCATENATE($A27,AU$1)),COUNTIF('raw data'!$C:$C,CONCATENATE($A27,AU$1)))),0)</f>
        <v>0</v>
      </c>
      <c r="AV27" s="5">
        <f>IFERROR(IF($A27=AV$1,"", COUNTIF('raw data'!$B:$B,CONCATENATE($A27,AV$1))/SUM(COUNTIF('raw data'!$B:$B,CONCATENATE($A27,AV$1)),COUNTIF('raw data'!$C:$C,CONCATENATE($A27,AV$1)))),0)</f>
        <v>0</v>
      </c>
      <c r="AW27" s="5">
        <f>IFERROR(IF($A27=AW$1,"", COUNTIF('raw data'!$B:$B,CONCATENATE($A27,AW$1))/SUM(COUNTIF('raw data'!$B:$B,CONCATENATE($A27,AW$1)),COUNTIF('raw data'!$C:$C,CONCATENATE($A27,AW$1)))),0)</f>
        <v>0</v>
      </c>
      <c r="AX27" s="5">
        <f>IFERROR(IF($A27=AX$1,"", COUNTIF('raw data'!$B:$B,CONCATENATE($A27,AX$1))/SUM(COUNTIF('raw data'!$B:$B,CONCATENATE($A27,AX$1)),COUNTIF('raw data'!$C:$C,CONCATENATE($A27,AX$1)))),0)</f>
        <v>0</v>
      </c>
      <c r="AY27" s="5">
        <f>IFERROR(IF($A27=AY$1,"", COUNTIF('raw data'!$B:$B,CONCATENATE($A27,AY$1))/SUM(COUNTIF('raw data'!$B:$B,CONCATENATE($A27,AY$1)),COUNTIF('raw data'!$C:$C,CONCATENATE($A27,AY$1)))),0)</f>
        <v>0</v>
      </c>
      <c r="AZ27" s="5">
        <f>IFERROR(IF($A27=AZ$1,"", COUNTIF('raw data'!$B:$B,CONCATENATE($A27,AZ$1))/SUM(COUNTIF('raw data'!$B:$B,CONCATENATE($A27,AZ$1)),COUNTIF('raw data'!$C:$C,CONCATENATE($A27,AZ$1)))),0)</f>
        <v>0</v>
      </c>
      <c r="BA27" s="5">
        <f>IFERROR(IF($A27=BA$1,"", COUNTIF('raw data'!$B:$B,CONCATENATE($A27,BA$1))/SUM(COUNTIF('raw data'!$B:$B,CONCATENATE($A27,BA$1)),COUNTIF('raw data'!$C:$C,CONCATENATE($A27,BA$1)))),0)</f>
        <v>0</v>
      </c>
      <c r="BB27" s="5">
        <f>IFERROR(IF($A27=BB$1,"", COUNTIF('raw data'!$B:$B,CONCATENATE($A27,BB$1))/SUM(COUNTIF('raw data'!$B:$B,CONCATENATE($A27,BB$1)),COUNTIF('raw data'!$C:$C,CONCATENATE($A27,BB$1)))),0)</f>
        <v>0</v>
      </c>
      <c r="BC27" s="5">
        <f>IFERROR(IF($A27=BC$1,"", COUNTIF('raw data'!$B:$B,CONCATENATE($A27,BC$1))/SUM(COUNTIF('raw data'!$B:$B,CONCATENATE($A27,BC$1)),COUNTIF('raw data'!$C:$C,CONCATENATE($A27,BC$1)))),0)</f>
        <v>0</v>
      </c>
      <c r="BD27" s="5">
        <f>IFERROR(IF($A27=BD$1,"", COUNTIF('raw data'!$B:$B,CONCATENATE($A27,BD$1))/SUM(COUNTIF('raw data'!$B:$B,CONCATENATE($A27,BD$1)),COUNTIF('raw data'!$C:$C,CONCATENATE($A27,BD$1)))),0)</f>
        <v>0</v>
      </c>
      <c r="BE27" s="5">
        <f>IFERROR(IF($A27=BE$1,"", COUNTIF('raw data'!$B:$B,CONCATENATE($A27,BE$1))/SUM(COUNTIF('raw data'!$B:$B,CONCATENATE($A27,BE$1)),COUNTIF('raw data'!$C:$C,CONCATENATE($A27,BE$1)))),0)</f>
        <v>0</v>
      </c>
      <c r="BF27" s="5">
        <f>IFERROR(IF($A27=BF$1,"", COUNTIF('raw data'!$B:$B,CONCATENATE($A27,BF$1))/SUM(COUNTIF('raw data'!$B:$B,CONCATENATE($A27,BF$1)),COUNTIF('raw data'!$C:$C,CONCATENATE($A27,BF$1)))),0)</f>
        <v>0</v>
      </c>
      <c r="BG27" s="5">
        <f>IFERROR(IF($A27=BG$1,"", COUNTIF('raw data'!$B:$B,CONCATENATE($A27,BG$1))/SUM(COUNTIF('raw data'!$B:$B,CONCATENATE($A27,BG$1)),COUNTIF('raw data'!$C:$C,CONCATENATE($A27,BG$1)))),0)</f>
        <v>0</v>
      </c>
      <c r="BH27" s="5">
        <f>IFERROR(IF($A27=BH$1,"", COUNTIF('raw data'!$B:$B,CONCATENATE($A27,BH$1))/SUM(COUNTIF('raw data'!$B:$B,CONCATENATE($A27,BH$1)),COUNTIF('raw data'!$C:$C,CONCATENATE($A27,BH$1)))),0)</f>
        <v>1</v>
      </c>
      <c r="BI27" s="5">
        <f>IFERROR(IF($A27=BI$1,"", COUNTIF('raw data'!$B:$B,CONCATENATE($A27,BI$1))/SUM(COUNTIF('raw data'!$B:$B,CONCATENATE($A27,BI$1)),COUNTIF('raw data'!$C:$C,CONCATENATE($A27,BI$1)))),0)</f>
        <v>0</v>
      </c>
      <c r="BJ27" s="5">
        <f>IFERROR(IF($A27=BJ$1,"", COUNTIF('raw data'!$B:$B,CONCATENATE($A27,BJ$1))/SUM(COUNTIF('raw data'!$B:$B,CONCATENATE($A27,BJ$1)),COUNTIF('raw data'!$C:$C,CONCATENATE($A27,BJ$1)))),0)</f>
        <v>0</v>
      </c>
      <c r="BK27" s="5">
        <f>IFERROR(IF($A27=BK$1,"", COUNTIF('raw data'!$B:$B,CONCATENATE($A27,BK$1))/SUM(COUNTIF('raw data'!$B:$B,CONCATENATE($A27,BK$1)),COUNTIF('raw data'!$C:$C,CONCATENATE($A27,BK$1)))),0)</f>
        <v>0</v>
      </c>
      <c r="BL27" s="5">
        <f>IFERROR(IF($A27=BL$1,"", COUNTIF('raw data'!$B:$B,CONCATENATE($A27,BL$1))/SUM(COUNTIF('raw data'!$B:$B,CONCATENATE($A27,BL$1)),COUNTIF('raw data'!$C:$C,CONCATENATE($A27,BL$1)))),0)</f>
        <v>0</v>
      </c>
      <c r="BM27" s="5">
        <f>IFERROR(IF($A27=BM$1,"", COUNTIF('raw data'!$B:$B,CONCATENATE($A27,BM$1))/SUM(COUNTIF('raw data'!$B:$B,CONCATENATE($A27,BM$1)),COUNTIF('raw data'!$C:$C,CONCATENATE($A27,BM$1)))),0)</f>
        <v>0</v>
      </c>
      <c r="BN27" s="5">
        <f>IFERROR(IF($A27=BN$1,"", COUNTIF('raw data'!$B:$B,CONCATENATE($A27,BN$1))/SUM(COUNTIF('raw data'!$B:$B,CONCATENATE($A27,BN$1)),COUNTIF('raw data'!$C:$C,CONCATENATE($A27,BN$1)))),0)</f>
        <v>0</v>
      </c>
      <c r="BO27" s="5">
        <f>IFERROR(IF($A27=BO$1,"", COUNTIF('raw data'!$B:$B,CONCATENATE($A27,BO$1))/SUM(COUNTIF('raw data'!$B:$B,CONCATENATE($A27,BO$1)),COUNTIF('raw data'!$C:$C,CONCATENATE($A27,BO$1)))),0)</f>
        <v>0</v>
      </c>
      <c r="BP27" s="5">
        <f>IFERROR(IF($A27=BP$1,"", COUNTIF('raw data'!$B:$B,CONCATENATE($A27,BP$1))/SUM(COUNTIF('raw data'!$B:$B,CONCATENATE($A27,BP$1)),COUNTIF('raw data'!$C:$C,CONCATENATE($A27,BP$1)))),0)</f>
        <v>0</v>
      </c>
      <c r="BQ27" s="5">
        <f>IFERROR(IF($A27=BQ$1,"", COUNTIF('raw data'!$B:$B,CONCATENATE($A27,BQ$1))/SUM(COUNTIF('raw data'!$B:$B,CONCATENATE($A27,BQ$1)),COUNTIF('raw data'!$C:$C,CONCATENATE($A27,BQ$1)))),0)</f>
        <v>0</v>
      </c>
      <c r="BR27" s="5">
        <f>IFERROR(IF($A27=BR$1,"", COUNTIF('raw data'!$B:$B,CONCATENATE($A27,BR$1))/SUM(COUNTIF('raw data'!$B:$B,CONCATENATE($A27,BR$1)),COUNTIF('raw data'!$C:$C,CONCATENATE($A27,BR$1)))),0)</f>
        <v>0</v>
      </c>
      <c r="BS27" s="5">
        <f>IFERROR(IF($A27=BS$1,"", COUNTIF('raw data'!$B:$B,CONCATENATE($A27,BS$1))/SUM(COUNTIF('raw data'!$B:$B,CONCATENATE($A27,BS$1)),COUNTIF('raw data'!$C:$C,CONCATENATE($A27,BS$1)))),0)</f>
        <v>0</v>
      </c>
      <c r="BT27" s="5">
        <f>IFERROR(IF($A27=BT$1,"", COUNTIF('raw data'!$B:$B,CONCATENATE($A27,BT$1))/SUM(COUNTIF('raw data'!$B:$B,CONCATENATE($A27,BT$1)),COUNTIF('raw data'!$C:$C,CONCATENATE($A27,BT$1)))),0)</f>
        <v>0</v>
      </c>
      <c r="BU27" s="5">
        <f>IFERROR(IF($A27=BU$1,"", COUNTIF('raw data'!$B:$B,CONCATENATE($A27,BU$1))/SUM(COUNTIF('raw data'!$B:$B,CONCATENATE($A27,BU$1)),COUNTIF('raw data'!$C:$C,CONCATENATE($A27,BU$1)))),0)</f>
        <v>0</v>
      </c>
      <c r="BV27" s="5">
        <f>IFERROR(IF($A27=BV$1,"", COUNTIF('raw data'!$B:$B,CONCATENATE($A27,BV$1))/SUM(COUNTIF('raw data'!$B:$B,CONCATENATE($A27,BV$1)),COUNTIF('raw data'!$C:$C,CONCATENATE($A27,BV$1)))),0)</f>
        <v>0</v>
      </c>
      <c r="BW27" s="5">
        <f>IFERROR(IF($A27=BW$1,"", COUNTIF('raw data'!$B:$B,CONCATENATE($A27,BW$1))/SUM(COUNTIF('raw data'!$B:$B,CONCATENATE($A27,BW$1)),COUNTIF('raw data'!$C:$C,CONCATENATE($A27,BW$1)))),0)</f>
        <v>0</v>
      </c>
      <c r="BX27" s="5">
        <f>IFERROR(IF($A27=BX$1,"", COUNTIF('raw data'!$B:$B,CONCATENATE($A27,BX$1))/SUM(COUNTIF('raw data'!$B:$B,CONCATENATE($A27,BX$1)),COUNTIF('raw data'!$C:$C,CONCATENATE($A27,BX$1)))),0)</f>
        <v>0</v>
      </c>
      <c r="BY27" s="5">
        <f>IFERROR(IF($A27=BY$1,"", COUNTIF('raw data'!$B:$B,CONCATENATE($A27,BY$1))/SUM(COUNTIF('raw data'!$B:$B,CONCATENATE($A27,BY$1)),COUNTIF('raw data'!$C:$C,CONCATENATE($A27,BY$1)))),0)</f>
        <v>0</v>
      </c>
      <c r="BZ27" s="5">
        <f>IFERROR(IF($A27=BZ$1,"", COUNTIF('raw data'!$B:$B,CONCATENATE($A27,BZ$1))/SUM(COUNTIF('raw data'!$B:$B,CONCATENATE($A27,BZ$1)),COUNTIF('raw data'!$C:$C,CONCATENATE($A27,BZ$1)))),0)</f>
        <v>0</v>
      </c>
      <c r="CA27" s="5">
        <f>IFERROR(IF($A27=CA$1,"", COUNTIF('raw data'!$B:$B,CONCATENATE($A27,CA$1))/SUM(COUNTIF('raw data'!$B:$B,CONCATENATE($A27,CA$1)),COUNTIF('raw data'!$C:$C,CONCATENATE($A27,CA$1)))),0)</f>
        <v>0</v>
      </c>
    </row>
    <row r="28">
      <c r="A28" s="6" t="str">
        <f>'winlose rates'!A28</f>
        <v>fire flower</v>
      </c>
      <c r="B28" s="5">
        <f>IFERROR(IF($A28=B$1,"", COUNTIF('raw data'!$B:$B,CONCATENATE($A28,B$1))/SUM(COUNTIF('raw data'!$B:$B,CONCATENATE($A28,B$1)),COUNTIF('raw data'!$C:$C,CONCATENATE($A28,B$1)))),0)</f>
        <v>0</v>
      </c>
      <c r="C28" s="5">
        <f>IFERROR(IF($A28=C$1,"", COUNTIF('raw data'!$B:$B,CONCATENATE($A28,C$1))/SUM(COUNTIF('raw data'!$B:$B,CONCATENATE($A28,C$1)),COUNTIF('raw data'!$C:$C,CONCATENATE($A28,C$1)))),0)</f>
        <v>0</v>
      </c>
      <c r="D28" s="5">
        <f>IFERROR(IF($A28=D$1,"", COUNTIF('raw data'!$B:$B,CONCATENATE($A28,D$1))/SUM(COUNTIF('raw data'!$B:$B,CONCATENATE($A28,D$1)),COUNTIF('raw data'!$C:$C,CONCATENATE($A28,D$1)))),0)</f>
        <v>0</v>
      </c>
      <c r="E28" s="5">
        <f>IFERROR(IF($A28=E$1,"", COUNTIF('raw data'!$B:$B,CONCATENATE($A28,E$1))/SUM(COUNTIF('raw data'!$B:$B,CONCATENATE($A28,E$1)),COUNTIF('raw data'!$C:$C,CONCATENATE($A28,E$1)))),0)</f>
        <v>0</v>
      </c>
      <c r="F28" s="5">
        <f>IFERROR(IF($A28=F$1,"", COUNTIF('raw data'!$B:$B,CONCATENATE($A28,F$1))/SUM(COUNTIF('raw data'!$B:$B,CONCATENATE($A28,F$1)),COUNTIF('raw data'!$C:$C,CONCATENATE($A28,F$1)))),0)</f>
        <v>0</v>
      </c>
      <c r="G28" s="5">
        <f>IFERROR(IF($A28=G$1,"", COUNTIF('raw data'!$B:$B,CONCATENATE($A28,G$1))/SUM(COUNTIF('raw data'!$B:$B,CONCATENATE($A28,G$1)),COUNTIF('raw data'!$C:$C,CONCATENATE($A28,G$1)))),0)</f>
        <v>0</v>
      </c>
      <c r="H28" s="5">
        <f>IFERROR(IF($A28=H$1,"", COUNTIF('raw data'!$B:$B,CONCATENATE($A28,H$1))/SUM(COUNTIF('raw data'!$B:$B,CONCATENATE($A28,H$1)),COUNTIF('raw data'!$C:$C,CONCATENATE($A28,H$1)))),0)</f>
        <v>0</v>
      </c>
      <c r="I28" s="5">
        <f>IFERROR(IF($A28=I$1,"", COUNTIF('raw data'!$B:$B,CONCATENATE($A28,I$1))/SUM(COUNTIF('raw data'!$B:$B,CONCATENATE($A28,I$1)),COUNTIF('raw data'!$C:$C,CONCATENATE($A28,I$1)))),0)</f>
        <v>0</v>
      </c>
      <c r="J28" s="5">
        <f>IFERROR(IF($A28=J$1,"", COUNTIF('raw data'!$B:$B,CONCATENATE($A28,J$1))/SUM(COUNTIF('raw data'!$B:$B,CONCATENATE($A28,J$1)),COUNTIF('raw data'!$C:$C,CONCATENATE($A28,J$1)))),0)</f>
        <v>0</v>
      </c>
      <c r="K28" s="5">
        <f>IFERROR(IF($A28=K$1,"", COUNTIF('raw data'!$B:$B,CONCATENATE($A28,K$1))/SUM(COUNTIF('raw data'!$B:$B,CONCATENATE($A28,K$1)),COUNTIF('raw data'!$C:$C,CONCATENATE($A28,K$1)))),0)</f>
        <v>0</v>
      </c>
      <c r="L28" s="5">
        <f>IFERROR(IF($A28=L$1,"", COUNTIF('raw data'!$B:$B,CONCATENATE($A28,L$1))/SUM(COUNTIF('raw data'!$B:$B,CONCATENATE($A28,L$1)),COUNTIF('raw data'!$C:$C,CONCATENATE($A28,L$1)))),0)</f>
        <v>0</v>
      </c>
      <c r="M28" s="5">
        <f>IFERROR(IF($A28=M$1,"", COUNTIF('raw data'!$B:$B,CONCATENATE($A28,M$1))/SUM(COUNTIF('raw data'!$B:$B,CONCATENATE($A28,M$1)),COUNTIF('raw data'!$C:$C,CONCATENATE($A28,M$1)))),0)</f>
        <v>0</v>
      </c>
      <c r="N28" s="5">
        <f>IFERROR(IF($A28=N$1,"", COUNTIF('raw data'!$B:$B,CONCATENATE($A28,N$1))/SUM(COUNTIF('raw data'!$B:$B,CONCATENATE($A28,N$1)),COUNTIF('raw data'!$C:$C,CONCATENATE($A28,N$1)))),0)</f>
        <v>0</v>
      </c>
      <c r="O28" s="5">
        <f>IFERROR(IF($A28=O$1,"", COUNTIF('raw data'!$B:$B,CONCATENATE($A28,O$1))/SUM(COUNTIF('raw data'!$B:$B,CONCATENATE($A28,O$1)),COUNTIF('raw data'!$C:$C,CONCATENATE($A28,O$1)))),0)</f>
        <v>0</v>
      </c>
      <c r="P28" s="5">
        <f>IFERROR(IF($A28=P$1,"", COUNTIF('raw data'!$B:$B,CONCATENATE($A28,P$1))/SUM(COUNTIF('raw data'!$B:$B,CONCATENATE($A28,P$1)),COUNTIF('raw data'!$C:$C,CONCATENATE($A28,P$1)))),0)</f>
        <v>0</v>
      </c>
      <c r="Q28" s="5">
        <f>IFERROR(IF($A28=Q$1,"", COUNTIF('raw data'!$B:$B,CONCATENATE($A28,Q$1))/SUM(COUNTIF('raw data'!$B:$B,CONCATENATE($A28,Q$1)),COUNTIF('raw data'!$C:$C,CONCATENATE($A28,Q$1)))),0)</f>
        <v>0</v>
      </c>
      <c r="R28" s="5">
        <f>IFERROR(IF($A28=R$1,"", COUNTIF('raw data'!$B:$B,CONCATENATE($A28,R$1))/SUM(COUNTIF('raw data'!$B:$B,CONCATENATE($A28,R$1)),COUNTIF('raw data'!$C:$C,CONCATENATE($A28,R$1)))),0)</f>
        <v>0</v>
      </c>
      <c r="S28" s="5">
        <f>IFERROR(IF($A28=S$1,"", COUNTIF('raw data'!$B:$B,CONCATENATE($A28,S$1))/SUM(COUNTIF('raw data'!$B:$B,CONCATENATE($A28,S$1)),COUNTIF('raw data'!$C:$C,CONCATENATE($A28,S$1)))),0)</f>
        <v>0</v>
      </c>
      <c r="T28" s="5">
        <f>IFERROR(IF($A28=T$1,"", COUNTIF('raw data'!$B:$B,CONCATENATE($A28,T$1))/SUM(COUNTIF('raw data'!$B:$B,CONCATENATE($A28,T$1)),COUNTIF('raw data'!$C:$C,CONCATENATE($A28,T$1)))),0)</f>
        <v>0</v>
      </c>
      <c r="U28" s="5">
        <f>IFERROR(IF($A28=U$1,"", COUNTIF('raw data'!$B:$B,CONCATENATE($A28,U$1))/SUM(COUNTIF('raw data'!$B:$B,CONCATENATE($A28,U$1)),COUNTIF('raw data'!$C:$C,CONCATENATE($A28,U$1)))),0)</f>
        <v>0</v>
      </c>
      <c r="V28" s="5">
        <f>IFERROR(IF($A28=V$1,"", COUNTIF('raw data'!$B:$B,CONCATENATE($A28,V$1))/SUM(COUNTIF('raw data'!$B:$B,CONCATENATE($A28,V$1)),COUNTIF('raw data'!$C:$C,CONCATENATE($A28,V$1)))),0)</f>
        <v>0</v>
      </c>
      <c r="W28" s="5">
        <f>IFERROR(IF($A28=W$1,"", COUNTIF('raw data'!$B:$B,CONCATENATE($A28,W$1))/SUM(COUNTIF('raw data'!$B:$B,CONCATENATE($A28,W$1)),COUNTIF('raw data'!$C:$C,CONCATENATE($A28,W$1)))),0)</f>
        <v>0</v>
      </c>
      <c r="X28" s="5">
        <f>IFERROR(IF($A28=X$1,"", COUNTIF('raw data'!$B:$B,CONCATENATE($A28,X$1))/SUM(COUNTIF('raw data'!$B:$B,CONCATENATE($A28,X$1)),COUNTIF('raw data'!$C:$C,CONCATENATE($A28,X$1)))),0)</f>
        <v>0</v>
      </c>
      <c r="Y28" s="5">
        <f>IFERROR(IF($A28=Y$1,"", COUNTIF('raw data'!$B:$B,CONCATENATE($A28,Y$1))/SUM(COUNTIF('raw data'!$B:$B,CONCATENATE($A28,Y$1)),COUNTIF('raw data'!$C:$C,CONCATENATE($A28,Y$1)))),0)</f>
        <v>0</v>
      </c>
      <c r="Z28" s="5">
        <f>IFERROR(IF($A28=Z$1,"", COUNTIF('raw data'!$B:$B,CONCATENATE($A28,Z$1))/SUM(COUNTIF('raw data'!$B:$B,CONCATENATE($A28,Z$1)),COUNTIF('raw data'!$C:$C,CONCATENATE($A28,Z$1)))),0)</f>
        <v>0</v>
      </c>
      <c r="AA28" s="5">
        <f>IFERROR(IF($A28=AA$1,"", COUNTIF('raw data'!$B:$B,CONCATENATE($A28,AA$1))/SUM(COUNTIF('raw data'!$B:$B,CONCATENATE($A28,AA$1)),COUNTIF('raw data'!$C:$C,CONCATENATE($A28,AA$1)))),0)</f>
        <v>0</v>
      </c>
      <c r="AB28" s="5" t="str">
        <f>IFERROR(IF($A28=AB$1,"", COUNTIF('raw data'!$B:$B,CONCATENATE($A28,AB$1))/SUM(COUNTIF('raw data'!$B:$B,CONCATENATE($A28,AB$1)),COUNTIF('raw data'!$C:$C,CONCATENATE($A28,AB$1)))),0)</f>
        <v/>
      </c>
      <c r="AC28" s="5">
        <f>IFERROR(IF($A28=AC$1,"", COUNTIF('raw data'!$B:$B,CONCATENATE($A28,AC$1))/SUM(COUNTIF('raw data'!$B:$B,CONCATENATE($A28,AC$1)),COUNTIF('raw data'!$C:$C,CONCATENATE($A28,AC$1)))),0)</f>
        <v>0</v>
      </c>
      <c r="AD28" s="5">
        <f>IFERROR(IF($A28=AD$1,"", COUNTIF('raw data'!$B:$B,CONCATENATE($A28,AD$1))/SUM(COUNTIF('raw data'!$B:$B,CONCATENATE($A28,AD$1)),COUNTIF('raw data'!$C:$C,CONCATENATE($A28,AD$1)))),0)</f>
        <v>0</v>
      </c>
      <c r="AE28" s="5">
        <f>IFERROR(IF($A28=AE$1,"", COUNTIF('raw data'!$B:$B,CONCATENATE($A28,AE$1))/SUM(COUNTIF('raw data'!$B:$B,CONCATENATE($A28,AE$1)),COUNTIF('raw data'!$C:$C,CONCATENATE($A28,AE$1)))),0)</f>
        <v>0</v>
      </c>
      <c r="AF28" s="5">
        <f>IFERROR(IF($A28=AF$1,"", COUNTIF('raw data'!$B:$B,CONCATENATE($A28,AF$1))/SUM(COUNTIF('raw data'!$B:$B,CONCATENATE($A28,AF$1)),COUNTIF('raw data'!$C:$C,CONCATENATE($A28,AF$1)))),0)</f>
        <v>0</v>
      </c>
      <c r="AG28" s="5">
        <f>IFERROR(IF($A28=AG$1,"", COUNTIF('raw data'!$B:$B,CONCATENATE($A28,AG$1))/SUM(COUNTIF('raw data'!$B:$B,CONCATENATE($A28,AG$1)),COUNTIF('raw data'!$C:$C,CONCATENATE($A28,AG$1)))),0)</f>
        <v>0</v>
      </c>
      <c r="AH28" s="5">
        <f>IFERROR(IF($A28=AH$1,"", COUNTIF('raw data'!$B:$B,CONCATENATE($A28,AH$1))/SUM(COUNTIF('raw data'!$B:$B,CONCATENATE($A28,AH$1)),COUNTIF('raw data'!$C:$C,CONCATENATE($A28,AH$1)))),0)</f>
        <v>0</v>
      </c>
      <c r="AI28" s="5">
        <f>IFERROR(IF($A28=AI$1,"", COUNTIF('raw data'!$B:$B,CONCATENATE($A28,AI$1))/SUM(COUNTIF('raw data'!$B:$B,CONCATENATE($A28,AI$1)),COUNTIF('raw data'!$C:$C,CONCATENATE($A28,AI$1)))),0)</f>
        <v>0</v>
      </c>
      <c r="AJ28" s="5">
        <f>IFERROR(IF($A28=AJ$1,"", COUNTIF('raw data'!$B:$B,CONCATENATE($A28,AJ$1))/SUM(COUNTIF('raw data'!$B:$B,CONCATENATE($A28,AJ$1)),COUNTIF('raw data'!$C:$C,CONCATENATE($A28,AJ$1)))),0)</f>
        <v>0</v>
      </c>
      <c r="AK28" s="5">
        <f>IFERROR(IF($A28=AK$1,"", COUNTIF('raw data'!$B:$B,CONCATENATE($A28,AK$1))/SUM(COUNTIF('raw data'!$B:$B,CONCATENATE($A28,AK$1)),COUNTIF('raw data'!$C:$C,CONCATENATE($A28,AK$1)))),0)</f>
        <v>1</v>
      </c>
      <c r="AL28" s="5">
        <f>IFERROR(IF($A28=AL$1,"", COUNTIF('raw data'!$B:$B,CONCATENATE($A28,AL$1))/SUM(COUNTIF('raw data'!$B:$B,CONCATENATE($A28,AL$1)),COUNTIF('raw data'!$C:$C,CONCATENATE($A28,AL$1)))),0)</f>
        <v>0</v>
      </c>
      <c r="AM28" s="5">
        <f>IFERROR(IF($A28=AM$1,"", COUNTIF('raw data'!$B:$B,CONCATENATE($A28,AM$1))/SUM(COUNTIF('raw data'!$B:$B,CONCATENATE($A28,AM$1)),COUNTIF('raw data'!$C:$C,CONCATENATE($A28,AM$1)))),0)</f>
        <v>0</v>
      </c>
      <c r="AN28" s="5">
        <f>IFERROR(IF($A28=AN$1,"", COUNTIF('raw data'!$B:$B,CONCATENATE($A28,AN$1))/SUM(COUNTIF('raw data'!$B:$B,CONCATENATE($A28,AN$1)),COUNTIF('raw data'!$C:$C,CONCATENATE($A28,AN$1)))),0)</f>
        <v>0</v>
      </c>
      <c r="AO28" s="5">
        <f>IFERROR(IF($A28=AO$1,"", COUNTIF('raw data'!$B:$B,CONCATENATE($A28,AO$1))/SUM(COUNTIF('raw data'!$B:$B,CONCATENATE($A28,AO$1)),COUNTIF('raw data'!$C:$C,CONCATENATE($A28,AO$1)))),0)</f>
        <v>0</v>
      </c>
      <c r="AP28" s="5">
        <f>IFERROR(IF($A28=AP$1,"", COUNTIF('raw data'!$B:$B,CONCATENATE($A28,AP$1))/SUM(COUNTIF('raw data'!$B:$B,CONCATENATE($A28,AP$1)),COUNTIF('raw data'!$C:$C,CONCATENATE($A28,AP$1)))),0)</f>
        <v>0</v>
      </c>
      <c r="AQ28" s="5">
        <f>IFERROR(IF($A28=AQ$1,"", COUNTIF('raw data'!$B:$B,CONCATENATE($A28,AQ$1))/SUM(COUNTIF('raw data'!$B:$B,CONCATENATE($A28,AQ$1)),COUNTIF('raw data'!$C:$C,CONCATENATE($A28,AQ$1)))),0)</f>
        <v>0</v>
      </c>
      <c r="AR28" s="5">
        <f>IFERROR(IF($A28=AR$1,"", COUNTIF('raw data'!$B:$B,CONCATENATE($A28,AR$1))/SUM(COUNTIF('raw data'!$B:$B,CONCATENATE($A28,AR$1)),COUNTIF('raw data'!$C:$C,CONCATENATE($A28,AR$1)))),0)</f>
        <v>0</v>
      </c>
      <c r="AS28" s="5">
        <f>IFERROR(IF($A28=AS$1,"", COUNTIF('raw data'!$B:$B,CONCATENATE($A28,AS$1))/SUM(COUNTIF('raw data'!$B:$B,CONCATENATE($A28,AS$1)),COUNTIF('raw data'!$C:$C,CONCATENATE($A28,AS$1)))),0)</f>
        <v>0</v>
      </c>
      <c r="AT28" s="5">
        <f>IFERROR(IF($A28=AT$1,"", COUNTIF('raw data'!$B:$B,CONCATENATE($A28,AT$1))/SUM(COUNTIF('raw data'!$B:$B,CONCATENATE($A28,AT$1)),COUNTIF('raw data'!$C:$C,CONCATENATE($A28,AT$1)))),0)</f>
        <v>0</v>
      </c>
      <c r="AU28" s="5">
        <f>IFERROR(IF($A28=AU$1,"", COUNTIF('raw data'!$B:$B,CONCATENATE($A28,AU$1))/SUM(COUNTIF('raw data'!$B:$B,CONCATENATE($A28,AU$1)),COUNTIF('raw data'!$C:$C,CONCATENATE($A28,AU$1)))),0)</f>
        <v>0</v>
      </c>
      <c r="AV28" s="5">
        <f>IFERROR(IF($A28=AV$1,"", COUNTIF('raw data'!$B:$B,CONCATENATE($A28,AV$1))/SUM(COUNTIF('raw data'!$B:$B,CONCATENATE($A28,AV$1)),COUNTIF('raw data'!$C:$C,CONCATENATE($A28,AV$1)))),0)</f>
        <v>0</v>
      </c>
      <c r="AW28" s="5">
        <f>IFERROR(IF($A28=AW$1,"", COUNTIF('raw data'!$B:$B,CONCATENATE($A28,AW$1))/SUM(COUNTIF('raw data'!$B:$B,CONCATENATE($A28,AW$1)),COUNTIF('raw data'!$C:$C,CONCATENATE($A28,AW$1)))),0)</f>
        <v>0</v>
      </c>
      <c r="AX28" s="5">
        <f>IFERROR(IF($A28=AX$1,"", COUNTIF('raw data'!$B:$B,CONCATENATE($A28,AX$1))/SUM(COUNTIF('raw data'!$B:$B,CONCATENATE($A28,AX$1)),COUNTIF('raw data'!$C:$C,CONCATENATE($A28,AX$1)))),0)</f>
        <v>0</v>
      </c>
      <c r="AY28" s="5">
        <f>IFERROR(IF($A28=AY$1,"", COUNTIF('raw data'!$B:$B,CONCATENATE($A28,AY$1))/SUM(COUNTIF('raw data'!$B:$B,CONCATENATE($A28,AY$1)),COUNTIF('raw data'!$C:$C,CONCATENATE($A28,AY$1)))),0)</f>
        <v>0</v>
      </c>
      <c r="AZ28" s="5">
        <f>IFERROR(IF($A28=AZ$1,"", COUNTIF('raw data'!$B:$B,CONCATENATE($A28,AZ$1))/SUM(COUNTIF('raw data'!$B:$B,CONCATENATE($A28,AZ$1)),COUNTIF('raw data'!$C:$C,CONCATENATE($A28,AZ$1)))),0)</f>
        <v>0</v>
      </c>
      <c r="BA28" s="5">
        <f>IFERROR(IF($A28=BA$1,"", COUNTIF('raw data'!$B:$B,CONCATENATE($A28,BA$1))/SUM(COUNTIF('raw data'!$B:$B,CONCATENATE($A28,BA$1)),COUNTIF('raw data'!$C:$C,CONCATENATE($A28,BA$1)))),0)</f>
        <v>0</v>
      </c>
      <c r="BB28" s="5">
        <f>IFERROR(IF($A28=BB$1,"", COUNTIF('raw data'!$B:$B,CONCATENATE($A28,BB$1))/SUM(COUNTIF('raw data'!$B:$B,CONCATENATE($A28,BB$1)),COUNTIF('raw data'!$C:$C,CONCATENATE($A28,BB$1)))),0)</f>
        <v>0</v>
      </c>
      <c r="BC28" s="5">
        <f>IFERROR(IF($A28=BC$1,"", COUNTIF('raw data'!$B:$B,CONCATENATE($A28,BC$1))/SUM(COUNTIF('raw data'!$B:$B,CONCATENATE($A28,BC$1)),COUNTIF('raw data'!$C:$C,CONCATENATE($A28,BC$1)))),0)</f>
        <v>0</v>
      </c>
      <c r="BD28" s="5">
        <f>IFERROR(IF($A28=BD$1,"", COUNTIF('raw data'!$B:$B,CONCATENATE($A28,BD$1))/SUM(COUNTIF('raw data'!$B:$B,CONCATENATE($A28,BD$1)),COUNTIF('raw data'!$C:$C,CONCATENATE($A28,BD$1)))),0)</f>
        <v>0</v>
      </c>
      <c r="BE28" s="5">
        <f>IFERROR(IF($A28=BE$1,"", COUNTIF('raw data'!$B:$B,CONCATENATE($A28,BE$1))/SUM(COUNTIF('raw data'!$B:$B,CONCATENATE($A28,BE$1)),COUNTIF('raw data'!$C:$C,CONCATENATE($A28,BE$1)))),0)</f>
        <v>0</v>
      </c>
      <c r="BF28" s="5">
        <f>IFERROR(IF($A28=BF$1,"", COUNTIF('raw data'!$B:$B,CONCATENATE($A28,BF$1))/SUM(COUNTIF('raw data'!$B:$B,CONCATENATE($A28,BF$1)),COUNTIF('raw data'!$C:$C,CONCATENATE($A28,BF$1)))),0)</f>
        <v>0</v>
      </c>
      <c r="BG28" s="5">
        <f>IFERROR(IF($A28=BG$1,"", COUNTIF('raw data'!$B:$B,CONCATENATE($A28,BG$1))/SUM(COUNTIF('raw data'!$B:$B,CONCATENATE($A28,BG$1)),COUNTIF('raw data'!$C:$C,CONCATENATE($A28,BG$1)))),0)</f>
        <v>0</v>
      </c>
      <c r="BH28" s="5">
        <f>IFERROR(IF($A28=BH$1,"", COUNTIF('raw data'!$B:$B,CONCATENATE($A28,BH$1))/SUM(COUNTIF('raw data'!$B:$B,CONCATENATE($A28,BH$1)),COUNTIF('raw data'!$C:$C,CONCATENATE($A28,BH$1)))),0)</f>
        <v>0</v>
      </c>
      <c r="BI28" s="5">
        <f>IFERROR(IF($A28=BI$1,"", COUNTIF('raw data'!$B:$B,CONCATENATE($A28,BI$1))/SUM(COUNTIF('raw data'!$B:$B,CONCATENATE($A28,BI$1)),COUNTIF('raw data'!$C:$C,CONCATENATE($A28,BI$1)))),0)</f>
        <v>0</v>
      </c>
      <c r="BJ28" s="5">
        <f>IFERROR(IF($A28=BJ$1,"", COUNTIF('raw data'!$B:$B,CONCATENATE($A28,BJ$1))/SUM(COUNTIF('raw data'!$B:$B,CONCATENATE($A28,BJ$1)),COUNTIF('raw data'!$C:$C,CONCATENATE($A28,BJ$1)))),0)</f>
        <v>0</v>
      </c>
      <c r="BK28" s="5">
        <f>IFERROR(IF($A28=BK$1,"", COUNTIF('raw data'!$B:$B,CONCATENATE($A28,BK$1))/SUM(COUNTIF('raw data'!$B:$B,CONCATENATE($A28,BK$1)),COUNTIF('raw data'!$C:$C,CONCATENATE($A28,BK$1)))),0)</f>
        <v>0</v>
      </c>
      <c r="BL28" s="5">
        <f>IFERROR(IF($A28=BL$1,"", COUNTIF('raw data'!$B:$B,CONCATENATE($A28,BL$1))/SUM(COUNTIF('raw data'!$B:$B,CONCATENATE($A28,BL$1)),COUNTIF('raw data'!$C:$C,CONCATENATE($A28,BL$1)))),0)</f>
        <v>0</v>
      </c>
      <c r="BM28" s="5">
        <f>IFERROR(IF($A28=BM$1,"", COUNTIF('raw data'!$B:$B,CONCATENATE($A28,BM$1))/SUM(COUNTIF('raw data'!$B:$B,CONCATENATE($A28,BM$1)),COUNTIF('raw data'!$C:$C,CONCATENATE($A28,BM$1)))),0)</f>
        <v>0</v>
      </c>
      <c r="BN28" s="5">
        <f>IFERROR(IF($A28=BN$1,"", COUNTIF('raw data'!$B:$B,CONCATENATE($A28,BN$1))/SUM(COUNTIF('raw data'!$B:$B,CONCATENATE($A28,BN$1)),COUNTIF('raw data'!$C:$C,CONCATENATE($A28,BN$1)))),0)</f>
        <v>0</v>
      </c>
      <c r="BO28" s="5">
        <f>IFERROR(IF($A28=BO$1,"", COUNTIF('raw data'!$B:$B,CONCATENATE($A28,BO$1))/SUM(COUNTIF('raw data'!$B:$B,CONCATENATE($A28,BO$1)),COUNTIF('raw data'!$C:$C,CONCATENATE($A28,BO$1)))),0)</f>
        <v>0</v>
      </c>
      <c r="BP28" s="5">
        <f>IFERROR(IF($A28=BP$1,"", COUNTIF('raw data'!$B:$B,CONCATENATE($A28,BP$1))/SUM(COUNTIF('raw data'!$B:$B,CONCATENATE($A28,BP$1)),COUNTIF('raw data'!$C:$C,CONCATENATE($A28,BP$1)))),0)</f>
        <v>0</v>
      </c>
      <c r="BQ28" s="5">
        <f>IFERROR(IF($A28=BQ$1,"", COUNTIF('raw data'!$B:$B,CONCATENATE($A28,BQ$1))/SUM(COUNTIF('raw data'!$B:$B,CONCATENATE($A28,BQ$1)),COUNTIF('raw data'!$C:$C,CONCATENATE($A28,BQ$1)))),0)</f>
        <v>0</v>
      </c>
      <c r="BR28" s="5">
        <f>IFERROR(IF($A28=BR$1,"", COUNTIF('raw data'!$B:$B,CONCATENATE($A28,BR$1))/SUM(COUNTIF('raw data'!$B:$B,CONCATENATE($A28,BR$1)),COUNTIF('raw data'!$C:$C,CONCATENATE($A28,BR$1)))),0)</f>
        <v>0</v>
      </c>
      <c r="BS28" s="5">
        <f>IFERROR(IF($A28=BS$1,"", COUNTIF('raw data'!$B:$B,CONCATENATE($A28,BS$1))/SUM(COUNTIF('raw data'!$B:$B,CONCATENATE($A28,BS$1)),COUNTIF('raw data'!$C:$C,CONCATENATE($A28,BS$1)))),0)</f>
        <v>0</v>
      </c>
      <c r="BT28" s="5">
        <f>IFERROR(IF($A28=BT$1,"", COUNTIF('raw data'!$B:$B,CONCATENATE($A28,BT$1))/SUM(COUNTIF('raw data'!$B:$B,CONCATENATE($A28,BT$1)),COUNTIF('raw data'!$C:$C,CONCATENATE($A28,BT$1)))),0)</f>
        <v>0</v>
      </c>
      <c r="BU28" s="5">
        <f>IFERROR(IF($A28=BU$1,"", COUNTIF('raw data'!$B:$B,CONCATENATE($A28,BU$1))/SUM(COUNTIF('raw data'!$B:$B,CONCATENATE($A28,BU$1)),COUNTIF('raw data'!$C:$C,CONCATENATE($A28,BU$1)))),0)</f>
        <v>0</v>
      </c>
      <c r="BV28" s="5">
        <f>IFERROR(IF($A28=BV$1,"", COUNTIF('raw data'!$B:$B,CONCATENATE($A28,BV$1))/SUM(COUNTIF('raw data'!$B:$B,CONCATENATE($A28,BV$1)),COUNTIF('raw data'!$C:$C,CONCATENATE($A28,BV$1)))),0)</f>
        <v>0</v>
      </c>
      <c r="BW28" s="5">
        <f>IFERROR(IF($A28=BW$1,"", COUNTIF('raw data'!$B:$B,CONCATENATE($A28,BW$1))/SUM(COUNTIF('raw data'!$B:$B,CONCATENATE($A28,BW$1)),COUNTIF('raw data'!$C:$C,CONCATENATE($A28,BW$1)))),0)</f>
        <v>0</v>
      </c>
      <c r="BX28" s="5">
        <f>IFERROR(IF($A28=BX$1,"", COUNTIF('raw data'!$B:$B,CONCATENATE($A28,BX$1))/SUM(COUNTIF('raw data'!$B:$B,CONCATENATE($A28,BX$1)),COUNTIF('raw data'!$C:$C,CONCATENATE($A28,BX$1)))),0)</f>
        <v>0</v>
      </c>
      <c r="BY28" s="5">
        <f>IFERROR(IF($A28=BY$1,"", COUNTIF('raw data'!$B:$B,CONCATENATE($A28,BY$1))/SUM(COUNTIF('raw data'!$B:$B,CONCATENATE($A28,BY$1)),COUNTIF('raw data'!$C:$C,CONCATENATE($A28,BY$1)))),0)</f>
        <v>0</v>
      </c>
      <c r="BZ28" s="5">
        <f>IFERROR(IF($A28=BZ$1,"", COUNTIF('raw data'!$B:$B,CONCATENATE($A28,BZ$1))/SUM(COUNTIF('raw data'!$B:$B,CONCATENATE($A28,BZ$1)),COUNTIF('raw data'!$C:$C,CONCATENATE($A28,BZ$1)))),0)</f>
        <v>0</v>
      </c>
      <c r="CA28" s="5">
        <f>IFERROR(IF($A28=CA$1,"", COUNTIF('raw data'!$B:$B,CONCATENATE($A28,CA$1))/SUM(COUNTIF('raw data'!$B:$B,CONCATENATE($A28,CA$1)),COUNTIF('raw data'!$C:$C,CONCATENATE($A28,CA$1)))),0)</f>
        <v>1</v>
      </c>
    </row>
    <row r="29">
      <c r="A29" s="6" t="str">
        <f>'winlose rates'!A29</f>
        <v>fish bone</v>
      </c>
      <c r="B29" s="5">
        <f>IFERROR(IF($A29=B$1,"", COUNTIF('raw data'!$B:$B,CONCATENATE($A29,B$1))/SUM(COUNTIF('raw data'!$B:$B,CONCATENATE($A29,B$1)),COUNTIF('raw data'!$C:$C,CONCATENATE($A29,B$1)))),0)</f>
        <v>0</v>
      </c>
      <c r="C29" s="5">
        <f>IFERROR(IF($A29=C$1,"", COUNTIF('raw data'!$B:$B,CONCATENATE($A29,C$1))/SUM(COUNTIF('raw data'!$B:$B,CONCATENATE($A29,C$1)),COUNTIF('raw data'!$C:$C,CONCATENATE($A29,C$1)))),0)</f>
        <v>0</v>
      </c>
      <c r="D29" s="5">
        <f>IFERROR(IF($A29=D$1,"", COUNTIF('raw data'!$B:$B,CONCATENATE($A29,D$1))/SUM(COUNTIF('raw data'!$B:$B,CONCATENATE($A29,D$1)),COUNTIF('raw data'!$C:$C,CONCATENATE($A29,D$1)))),0)</f>
        <v>0</v>
      </c>
      <c r="E29" s="5">
        <f>IFERROR(IF($A29=E$1,"", COUNTIF('raw data'!$B:$B,CONCATENATE($A29,E$1))/SUM(COUNTIF('raw data'!$B:$B,CONCATENATE($A29,E$1)),COUNTIF('raw data'!$C:$C,CONCATENATE($A29,E$1)))),0)</f>
        <v>0</v>
      </c>
      <c r="F29" s="5">
        <f>IFERROR(IF($A29=F$1,"", COUNTIF('raw data'!$B:$B,CONCATENATE($A29,F$1))/SUM(COUNTIF('raw data'!$B:$B,CONCATENATE($A29,F$1)),COUNTIF('raw data'!$C:$C,CONCATENATE($A29,F$1)))),0)</f>
        <v>0</v>
      </c>
      <c r="G29" s="5">
        <f>IFERROR(IF($A29=G$1,"", COUNTIF('raw data'!$B:$B,CONCATENATE($A29,G$1))/SUM(COUNTIF('raw data'!$B:$B,CONCATENATE($A29,G$1)),COUNTIF('raw data'!$C:$C,CONCATENATE($A29,G$1)))),0)</f>
        <v>0</v>
      </c>
      <c r="H29" s="5">
        <f>IFERROR(IF($A29=H$1,"", COUNTIF('raw data'!$B:$B,CONCATENATE($A29,H$1))/SUM(COUNTIF('raw data'!$B:$B,CONCATENATE($A29,H$1)),COUNTIF('raw data'!$C:$C,CONCATENATE($A29,H$1)))),0)</f>
        <v>0</v>
      </c>
      <c r="I29" s="5">
        <f>IFERROR(IF($A29=I$1,"", COUNTIF('raw data'!$B:$B,CONCATENATE($A29,I$1))/SUM(COUNTIF('raw data'!$B:$B,CONCATENATE($A29,I$1)),COUNTIF('raw data'!$C:$C,CONCATENATE($A29,I$1)))),0)</f>
        <v>0</v>
      </c>
      <c r="J29" s="5">
        <f>IFERROR(IF($A29=J$1,"", COUNTIF('raw data'!$B:$B,CONCATENATE($A29,J$1))/SUM(COUNTIF('raw data'!$B:$B,CONCATENATE($A29,J$1)),COUNTIF('raw data'!$C:$C,CONCATENATE($A29,J$1)))),0)</f>
        <v>0</v>
      </c>
      <c r="K29" s="5">
        <f>IFERROR(IF($A29=K$1,"", COUNTIF('raw data'!$B:$B,CONCATENATE($A29,K$1))/SUM(COUNTIF('raw data'!$B:$B,CONCATENATE($A29,K$1)),COUNTIF('raw data'!$C:$C,CONCATENATE($A29,K$1)))),0)</f>
        <v>0</v>
      </c>
      <c r="L29" s="5">
        <f>IFERROR(IF($A29=L$1,"", COUNTIF('raw data'!$B:$B,CONCATENATE($A29,L$1))/SUM(COUNTIF('raw data'!$B:$B,CONCATENATE($A29,L$1)),COUNTIF('raw data'!$C:$C,CONCATENATE($A29,L$1)))),0)</f>
        <v>1</v>
      </c>
      <c r="M29" s="5">
        <f>IFERROR(IF($A29=M$1,"", COUNTIF('raw data'!$B:$B,CONCATENATE($A29,M$1))/SUM(COUNTIF('raw data'!$B:$B,CONCATENATE($A29,M$1)),COUNTIF('raw data'!$C:$C,CONCATENATE($A29,M$1)))),0)</f>
        <v>0</v>
      </c>
      <c r="N29" s="5">
        <f>IFERROR(IF($A29=N$1,"", COUNTIF('raw data'!$B:$B,CONCATENATE($A29,N$1))/SUM(COUNTIF('raw data'!$B:$B,CONCATENATE($A29,N$1)),COUNTIF('raw data'!$C:$C,CONCATENATE($A29,N$1)))),0)</f>
        <v>0</v>
      </c>
      <c r="O29" s="5">
        <f>IFERROR(IF($A29=O$1,"", COUNTIF('raw data'!$B:$B,CONCATENATE($A29,O$1))/SUM(COUNTIF('raw data'!$B:$B,CONCATENATE($A29,O$1)),COUNTIF('raw data'!$C:$C,CONCATENATE($A29,O$1)))),0)</f>
        <v>0</v>
      </c>
      <c r="P29" s="5">
        <f>IFERROR(IF($A29=P$1,"", COUNTIF('raw data'!$B:$B,CONCATENATE($A29,P$1))/SUM(COUNTIF('raw data'!$B:$B,CONCATENATE($A29,P$1)),COUNTIF('raw data'!$C:$C,CONCATENATE($A29,P$1)))),0)</f>
        <v>0</v>
      </c>
      <c r="Q29" s="5">
        <f>IFERROR(IF($A29=Q$1,"", COUNTIF('raw data'!$B:$B,CONCATENATE($A29,Q$1))/SUM(COUNTIF('raw data'!$B:$B,CONCATENATE($A29,Q$1)),COUNTIF('raw data'!$C:$C,CONCATENATE($A29,Q$1)))),0)</f>
        <v>0</v>
      </c>
      <c r="R29" s="5">
        <f>IFERROR(IF($A29=R$1,"", COUNTIF('raw data'!$B:$B,CONCATENATE($A29,R$1))/SUM(COUNTIF('raw data'!$B:$B,CONCATENATE($A29,R$1)),COUNTIF('raw data'!$C:$C,CONCATENATE($A29,R$1)))),0)</f>
        <v>0</v>
      </c>
      <c r="S29" s="5">
        <f>IFERROR(IF($A29=S$1,"", COUNTIF('raw data'!$B:$B,CONCATENATE($A29,S$1))/SUM(COUNTIF('raw data'!$B:$B,CONCATENATE($A29,S$1)),COUNTIF('raw data'!$C:$C,CONCATENATE($A29,S$1)))),0)</f>
        <v>0</v>
      </c>
      <c r="T29" s="5">
        <f>IFERROR(IF($A29=T$1,"", COUNTIF('raw data'!$B:$B,CONCATENATE($A29,T$1))/SUM(COUNTIF('raw data'!$B:$B,CONCATENATE($A29,T$1)),COUNTIF('raw data'!$C:$C,CONCATENATE($A29,T$1)))),0)</f>
        <v>0</v>
      </c>
      <c r="U29" s="5">
        <f>IFERROR(IF($A29=U$1,"", COUNTIF('raw data'!$B:$B,CONCATENATE($A29,U$1))/SUM(COUNTIF('raw data'!$B:$B,CONCATENATE($A29,U$1)),COUNTIF('raw data'!$C:$C,CONCATENATE($A29,U$1)))),0)</f>
        <v>0</v>
      </c>
      <c r="V29" s="5">
        <f>IFERROR(IF($A29=V$1,"", COUNTIF('raw data'!$B:$B,CONCATENATE($A29,V$1))/SUM(COUNTIF('raw data'!$B:$B,CONCATENATE($A29,V$1)),COUNTIF('raw data'!$C:$C,CONCATENATE($A29,V$1)))),0)</f>
        <v>0</v>
      </c>
      <c r="W29" s="5">
        <f>IFERROR(IF($A29=W$1,"", COUNTIF('raw data'!$B:$B,CONCATENATE($A29,W$1))/SUM(COUNTIF('raw data'!$B:$B,CONCATENATE($A29,W$1)),COUNTIF('raw data'!$C:$C,CONCATENATE($A29,W$1)))),0)</f>
        <v>0</v>
      </c>
      <c r="X29" s="5">
        <f>IFERROR(IF($A29=X$1,"", COUNTIF('raw data'!$B:$B,CONCATENATE($A29,X$1))/SUM(COUNTIF('raw data'!$B:$B,CONCATENATE($A29,X$1)),COUNTIF('raw data'!$C:$C,CONCATENATE($A29,X$1)))),0)</f>
        <v>0</v>
      </c>
      <c r="Y29" s="5">
        <f>IFERROR(IF($A29=Y$1,"", COUNTIF('raw data'!$B:$B,CONCATENATE($A29,Y$1))/SUM(COUNTIF('raw data'!$B:$B,CONCATENATE($A29,Y$1)),COUNTIF('raw data'!$C:$C,CONCATENATE($A29,Y$1)))),0)</f>
        <v>0</v>
      </c>
      <c r="Z29" s="5">
        <f>IFERROR(IF($A29=Z$1,"", COUNTIF('raw data'!$B:$B,CONCATENATE($A29,Z$1))/SUM(COUNTIF('raw data'!$B:$B,CONCATENATE($A29,Z$1)),COUNTIF('raw data'!$C:$C,CONCATENATE($A29,Z$1)))),0)</f>
        <v>0</v>
      </c>
      <c r="AA29" s="5">
        <f>IFERROR(IF($A29=AA$1,"", COUNTIF('raw data'!$B:$B,CONCATENATE($A29,AA$1))/SUM(COUNTIF('raw data'!$B:$B,CONCATENATE($A29,AA$1)),COUNTIF('raw data'!$C:$C,CONCATENATE($A29,AA$1)))),0)</f>
        <v>0</v>
      </c>
      <c r="AB29" s="5">
        <f>IFERROR(IF($A29=AB$1,"", COUNTIF('raw data'!$B:$B,CONCATENATE($A29,AB$1))/SUM(COUNTIF('raw data'!$B:$B,CONCATENATE($A29,AB$1)),COUNTIF('raw data'!$C:$C,CONCATENATE($A29,AB$1)))),0)</f>
        <v>0</v>
      </c>
      <c r="AC29" s="5" t="str">
        <f>IFERROR(IF($A29=AC$1,"", COUNTIF('raw data'!$B:$B,CONCATENATE($A29,AC$1))/SUM(COUNTIF('raw data'!$B:$B,CONCATENATE($A29,AC$1)),COUNTIF('raw data'!$C:$C,CONCATENATE($A29,AC$1)))),0)</f>
        <v/>
      </c>
      <c r="AD29" s="5">
        <f>IFERROR(IF($A29=AD$1,"", COUNTIF('raw data'!$B:$B,CONCATENATE($A29,AD$1))/SUM(COUNTIF('raw data'!$B:$B,CONCATENATE($A29,AD$1)),COUNTIF('raw data'!$C:$C,CONCATENATE($A29,AD$1)))),0)</f>
        <v>0</v>
      </c>
      <c r="AE29" s="5">
        <f>IFERROR(IF($A29=AE$1,"", COUNTIF('raw data'!$B:$B,CONCATENATE($A29,AE$1))/SUM(COUNTIF('raw data'!$B:$B,CONCATENATE($A29,AE$1)),COUNTIF('raw data'!$C:$C,CONCATENATE($A29,AE$1)))),0)</f>
        <v>0</v>
      </c>
      <c r="AF29" s="5">
        <f>IFERROR(IF($A29=AF$1,"", COUNTIF('raw data'!$B:$B,CONCATENATE($A29,AF$1))/SUM(COUNTIF('raw data'!$B:$B,CONCATENATE($A29,AF$1)),COUNTIF('raw data'!$C:$C,CONCATENATE($A29,AF$1)))),0)</f>
        <v>0</v>
      </c>
      <c r="AG29" s="5">
        <f>IFERROR(IF($A29=AG$1,"", COUNTIF('raw data'!$B:$B,CONCATENATE($A29,AG$1))/SUM(COUNTIF('raw data'!$B:$B,CONCATENATE($A29,AG$1)),COUNTIF('raw data'!$C:$C,CONCATENATE($A29,AG$1)))),0)</f>
        <v>0</v>
      </c>
      <c r="AH29" s="5">
        <f>IFERROR(IF($A29=AH$1,"", COUNTIF('raw data'!$B:$B,CONCATENATE($A29,AH$1))/SUM(COUNTIF('raw data'!$B:$B,CONCATENATE($A29,AH$1)),COUNTIF('raw data'!$C:$C,CONCATENATE($A29,AH$1)))),0)</f>
        <v>0</v>
      </c>
      <c r="AI29" s="5">
        <f>IFERROR(IF($A29=AI$1,"", COUNTIF('raw data'!$B:$B,CONCATENATE($A29,AI$1))/SUM(COUNTIF('raw data'!$B:$B,CONCATENATE($A29,AI$1)),COUNTIF('raw data'!$C:$C,CONCATENATE($A29,AI$1)))),0)</f>
        <v>0</v>
      </c>
      <c r="AJ29" s="5">
        <f>IFERROR(IF($A29=AJ$1,"", COUNTIF('raw data'!$B:$B,CONCATENATE($A29,AJ$1))/SUM(COUNTIF('raw data'!$B:$B,CONCATENATE($A29,AJ$1)),COUNTIF('raw data'!$C:$C,CONCATENATE($A29,AJ$1)))),0)</f>
        <v>0</v>
      </c>
      <c r="AK29" s="5">
        <f>IFERROR(IF($A29=AK$1,"", COUNTIF('raw data'!$B:$B,CONCATENATE($A29,AK$1))/SUM(COUNTIF('raw data'!$B:$B,CONCATENATE($A29,AK$1)),COUNTIF('raw data'!$C:$C,CONCATENATE($A29,AK$1)))),0)</f>
        <v>0</v>
      </c>
      <c r="AL29" s="5">
        <f>IFERROR(IF($A29=AL$1,"", COUNTIF('raw data'!$B:$B,CONCATENATE($A29,AL$1))/SUM(COUNTIF('raw data'!$B:$B,CONCATENATE($A29,AL$1)),COUNTIF('raw data'!$C:$C,CONCATENATE($A29,AL$1)))),0)</f>
        <v>0</v>
      </c>
      <c r="AM29" s="5">
        <f>IFERROR(IF($A29=AM$1,"", COUNTIF('raw data'!$B:$B,CONCATENATE($A29,AM$1))/SUM(COUNTIF('raw data'!$B:$B,CONCATENATE($A29,AM$1)),COUNTIF('raw data'!$C:$C,CONCATENATE($A29,AM$1)))),0)</f>
        <v>0</v>
      </c>
      <c r="AN29" s="5">
        <f>IFERROR(IF($A29=AN$1,"", COUNTIF('raw data'!$B:$B,CONCATENATE($A29,AN$1))/SUM(COUNTIF('raw data'!$B:$B,CONCATENATE($A29,AN$1)),COUNTIF('raw data'!$C:$C,CONCATENATE($A29,AN$1)))),0)</f>
        <v>0</v>
      </c>
      <c r="AO29" s="5">
        <f>IFERROR(IF($A29=AO$1,"", COUNTIF('raw data'!$B:$B,CONCATENATE($A29,AO$1))/SUM(COUNTIF('raw data'!$B:$B,CONCATENATE($A29,AO$1)),COUNTIF('raw data'!$C:$C,CONCATENATE($A29,AO$1)))),0)</f>
        <v>0</v>
      </c>
      <c r="AP29" s="5">
        <f>IFERROR(IF($A29=AP$1,"", COUNTIF('raw data'!$B:$B,CONCATENATE($A29,AP$1))/SUM(COUNTIF('raw data'!$B:$B,CONCATENATE($A29,AP$1)),COUNTIF('raw data'!$C:$C,CONCATENATE($A29,AP$1)))),0)</f>
        <v>0</v>
      </c>
      <c r="AQ29" s="5">
        <f>IFERROR(IF($A29=AQ$1,"", COUNTIF('raw data'!$B:$B,CONCATENATE($A29,AQ$1))/SUM(COUNTIF('raw data'!$B:$B,CONCATENATE($A29,AQ$1)),COUNTIF('raw data'!$C:$C,CONCATENATE($A29,AQ$1)))),0)</f>
        <v>0</v>
      </c>
      <c r="AR29" s="5">
        <f>IFERROR(IF($A29=AR$1,"", COUNTIF('raw data'!$B:$B,CONCATENATE($A29,AR$1))/SUM(COUNTIF('raw data'!$B:$B,CONCATENATE($A29,AR$1)),COUNTIF('raw data'!$C:$C,CONCATENATE($A29,AR$1)))),0)</f>
        <v>0</v>
      </c>
      <c r="AS29" s="5">
        <f>IFERROR(IF($A29=AS$1,"", COUNTIF('raw data'!$B:$B,CONCATENATE($A29,AS$1))/SUM(COUNTIF('raw data'!$B:$B,CONCATENATE($A29,AS$1)),COUNTIF('raw data'!$C:$C,CONCATENATE($A29,AS$1)))),0)</f>
        <v>0</v>
      </c>
      <c r="AT29" s="5">
        <f>IFERROR(IF($A29=AT$1,"", COUNTIF('raw data'!$B:$B,CONCATENATE($A29,AT$1))/SUM(COUNTIF('raw data'!$B:$B,CONCATENATE($A29,AT$1)),COUNTIF('raw data'!$C:$C,CONCATENATE($A29,AT$1)))),0)</f>
        <v>0</v>
      </c>
      <c r="AU29" s="5">
        <f>IFERROR(IF($A29=AU$1,"", COUNTIF('raw data'!$B:$B,CONCATENATE($A29,AU$1))/SUM(COUNTIF('raw data'!$B:$B,CONCATENATE($A29,AU$1)),COUNTIF('raw data'!$C:$C,CONCATENATE($A29,AU$1)))),0)</f>
        <v>0</v>
      </c>
      <c r="AV29" s="5">
        <f>IFERROR(IF($A29=AV$1,"", COUNTIF('raw data'!$B:$B,CONCATENATE($A29,AV$1))/SUM(COUNTIF('raw data'!$B:$B,CONCATENATE($A29,AV$1)),COUNTIF('raw data'!$C:$C,CONCATENATE($A29,AV$1)))),0)</f>
        <v>0</v>
      </c>
      <c r="AW29" s="5">
        <f>IFERROR(IF($A29=AW$1,"", COUNTIF('raw data'!$B:$B,CONCATENATE($A29,AW$1))/SUM(COUNTIF('raw data'!$B:$B,CONCATENATE($A29,AW$1)),COUNTIF('raw data'!$C:$C,CONCATENATE($A29,AW$1)))),0)</f>
        <v>0</v>
      </c>
      <c r="AX29" s="5">
        <f>IFERROR(IF($A29=AX$1,"", COUNTIF('raw data'!$B:$B,CONCATENATE($A29,AX$1))/SUM(COUNTIF('raw data'!$B:$B,CONCATENATE($A29,AX$1)),COUNTIF('raw data'!$C:$C,CONCATENATE($A29,AX$1)))),0)</f>
        <v>0</v>
      </c>
      <c r="AY29" s="5">
        <f>IFERROR(IF($A29=AY$1,"", COUNTIF('raw data'!$B:$B,CONCATENATE($A29,AY$1))/SUM(COUNTIF('raw data'!$B:$B,CONCATENATE($A29,AY$1)),COUNTIF('raw data'!$C:$C,CONCATENATE($A29,AY$1)))),0)</f>
        <v>0</v>
      </c>
      <c r="AZ29" s="5">
        <f>IFERROR(IF($A29=AZ$1,"", COUNTIF('raw data'!$B:$B,CONCATENATE($A29,AZ$1))/SUM(COUNTIF('raw data'!$B:$B,CONCATENATE($A29,AZ$1)),COUNTIF('raw data'!$C:$C,CONCATENATE($A29,AZ$1)))),0)</f>
        <v>0</v>
      </c>
      <c r="BA29" s="5">
        <f>IFERROR(IF($A29=BA$1,"", COUNTIF('raw data'!$B:$B,CONCATENATE($A29,BA$1))/SUM(COUNTIF('raw data'!$B:$B,CONCATENATE($A29,BA$1)),COUNTIF('raw data'!$C:$C,CONCATENATE($A29,BA$1)))),0)</f>
        <v>0</v>
      </c>
      <c r="BB29" s="5">
        <f>IFERROR(IF($A29=BB$1,"", COUNTIF('raw data'!$B:$B,CONCATENATE($A29,BB$1))/SUM(COUNTIF('raw data'!$B:$B,CONCATENATE($A29,BB$1)),COUNTIF('raw data'!$C:$C,CONCATENATE($A29,BB$1)))),0)</f>
        <v>0</v>
      </c>
      <c r="BC29" s="5">
        <f>IFERROR(IF($A29=BC$1,"", COUNTIF('raw data'!$B:$B,CONCATENATE($A29,BC$1))/SUM(COUNTIF('raw data'!$B:$B,CONCATENATE($A29,BC$1)),COUNTIF('raw data'!$C:$C,CONCATENATE($A29,BC$1)))),0)</f>
        <v>0</v>
      </c>
      <c r="BD29" s="5">
        <f>IFERROR(IF($A29=BD$1,"", COUNTIF('raw data'!$B:$B,CONCATENATE($A29,BD$1))/SUM(COUNTIF('raw data'!$B:$B,CONCATENATE($A29,BD$1)),COUNTIF('raw data'!$C:$C,CONCATENATE($A29,BD$1)))),0)</f>
        <v>0</v>
      </c>
      <c r="BE29" s="5">
        <f>IFERROR(IF($A29=BE$1,"", COUNTIF('raw data'!$B:$B,CONCATENATE($A29,BE$1))/SUM(COUNTIF('raw data'!$B:$B,CONCATENATE($A29,BE$1)),COUNTIF('raw data'!$C:$C,CONCATENATE($A29,BE$1)))),0)</f>
        <v>0</v>
      </c>
      <c r="BF29" s="5">
        <f>IFERROR(IF($A29=BF$1,"", COUNTIF('raw data'!$B:$B,CONCATENATE($A29,BF$1))/SUM(COUNTIF('raw data'!$B:$B,CONCATENATE($A29,BF$1)),COUNTIF('raw data'!$C:$C,CONCATENATE($A29,BF$1)))),0)</f>
        <v>0</v>
      </c>
      <c r="BG29" s="5">
        <f>IFERROR(IF($A29=BG$1,"", COUNTIF('raw data'!$B:$B,CONCATENATE($A29,BG$1))/SUM(COUNTIF('raw data'!$B:$B,CONCATENATE($A29,BG$1)),COUNTIF('raw data'!$C:$C,CONCATENATE($A29,BG$1)))),0)</f>
        <v>0</v>
      </c>
      <c r="BH29" s="5">
        <f>IFERROR(IF($A29=BH$1,"", COUNTIF('raw data'!$B:$B,CONCATENATE($A29,BH$1))/SUM(COUNTIF('raw data'!$B:$B,CONCATENATE($A29,BH$1)),COUNTIF('raw data'!$C:$C,CONCATENATE($A29,BH$1)))),0)</f>
        <v>0</v>
      </c>
      <c r="BI29" s="5">
        <f>IFERROR(IF($A29=BI$1,"", COUNTIF('raw data'!$B:$B,CONCATENATE($A29,BI$1))/SUM(COUNTIF('raw data'!$B:$B,CONCATENATE($A29,BI$1)),COUNTIF('raw data'!$C:$C,CONCATENATE($A29,BI$1)))),0)</f>
        <v>0</v>
      </c>
      <c r="BJ29" s="5">
        <f>IFERROR(IF($A29=BJ$1,"", COUNTIF('raw data'!$B:$B,CONCATENATE($A29,BJ$1))/SUM(COUNTIF('raw data'!$B:$B,CONCATENATE($A29,BJ$1)),COUNTIF('raw data'!$C:$C,CONCATENATE($A29,BJ$1)))),0)</f>
        <v>0</v>
      </c>
      <c r="BK29" s="5">
        <f>IFERROR(IF($A29=BK$1,"", COUNTIF('raw data'!$B:$B,CONCATENATE($A29,BK$1))/SUM(COUNTIF('raw data'!$B:$B,CONCATENATE($A29,BK$1)),COUNTIF('raw data'!$C:$C,CONCATENATE($A29,BK$1)))),0)</f>
        <v>0</v>
      </c>
      <c r="BL29" s="5">
        <f>IFERROR(IF($A29=BL$1,"", COUNTIF('raw data'!$B:$B,CONCATENATE($A29,BL$1))/SUM(COUNTIF('raw data'!$B:$B,CONCATENATE($A29,BL$1)),COUNTIF('raw data'!$C:$C,CONCATENATE($A29,BL$1)))),0)</f>
        <v>0</v>
      </c>
      <c r="BM29" s="5">
        <f>IFERROR(IF($A29=BM$1,"", COUNTIF('raw data'!$B:$B,CONCATENATE($A29,BM$1))/SUM(COUNTIF('raw data'!$B:$B,CONCATENATE($A29,BM$1)),COUNTIF('raw data'!$C:$C,CONCATENATE($A29,BM$1)))),0)</f>
        <v>0</v>
      </c>
      <c r="BN29" s="5">
        <f>IFERROR(IF($A29=BN$1,"", COUNTIF('raw data'!$B:$B,CONCATENATE($A29,BN$1))/SUM(COUNTIF('raw data'!$B:$B,CONCATENATE($A29,BN$1)),COUNTIF('raw data'!$C:$C,CONCATENATE($A29,BN$1)))),0)</f>
        <v>0</v>
      </c>
      <c r="BO29" s="5">
        <f>IFERROR(IF($A29=BO$1,"", COUNTIF('raw data'!$B:$B,CONCATENATE($A29,BO$1))/SUM(COUNTIF('raw data'!$B:$B,CONCATENATE($A29,BO$1)),COUNTIF('raw data'!$C:$C,CONCATENATE($A29,BO$1)))),0)</f>
        <v>0</v>
      </c>
      <c r="BP29" s="5">
        <f>IFERROR(IF($A29=BP$1,"", COUNTIF('raw data'!$B:$B,CONCATENATE($A29,BP$1))/SUM(COUNTIF('raw data'!$B:$B,CONCATENATE($A29,BP$1)),COUNTIF('raw data'!$C:$C,CONCATENATE($A29,BP$1)))),0)</f>
        <v>0</v>
      </c>
      <c r="BQ29" s="5">
        <f>IFERROR(IF($A29=BQ$1,"", COUNTIF('raw data'!$B:$B,CONCATENATE($A29,BQ$1))/SUM(COUNTIF('raw data'!$B:$B,CONCATENATE($A29,BQ$1)),COUNTIF('raw data'!$C:$C,CONCATENATE($A29,BQ$1)))),0)</f>
        <v>0</v>
      </c>
      <c r="BR29" s="5">
        <f>IFERROR(IF($A29=BR$1,"", COUNTIF('raw data'!$B:$B,CONCATENATE($A29,BR$1))/SUM(COUNTIF('raw data'!$B:$B,CONCATENATE($A29,BR$1)),COUNTIF('raw data'!$C:$C,CONCATENATE($A29,BR$1)))),0)</f>
        <v>0</v>
      </c>
      <c r="BS29" s="5">
        <f>IFERROR(IF($A29=BS$1,"", COUNTIF('raw data'!$B:$B,CONCATENATE($A29,BS$1))/SUM(COUNTIF('raw data'!$B:$B,CONCATENATE($A29,BS$1)),COUNTIF('raw data'!$C:$C,CONCATENATE($A29,BS$1)))),0)</f>
        <v>0</v>
      </c>
      <c r="BT29" s="5">
        <f>IFERROR(IF($A29=BT$1,"", COUNTIF('raw data'!$B:$B,CONCATENATE($A29,BT$1))/SUM(COUNTIF('raw data'!$B:$B,CONCATENATE($A29,BT$1)),COUNTIF('raw data'!$C:$C,CONCATENATE($A29,BT$1)))),0)</f>
        <v>0</v>
      </c>
      <c r="BU29" s="5">
        <f>IFERROR(IF($A29=BU$1,"", COUNTIF('raw data'!$B:$B,CONCATENATE($A29,BU$1))/SUM(COUNTIF('raw data'!$B:$B,CONCATENATE($A29,BU$1)),COUNTIF('raw data'!$C:$C,CONCATENATE($A29,BU$1)))),0)</f>
        <v>0</v>
      </c>
      <c r="BV29" s="5">
        <f>IFERROR(IF($A29=BV$1,"", COUNTIF('raw data'!$B:$B,CONCATENATE($A29,BV$1))/SUM(COUNTIF('raw data'!$B:$B,CONCATENATE($A29,BV$1)),COUNTIF('raw data'!$C:$C,CONCATENATE($A29,BV$1)))),0)</f>
        <v>0</v>
      </c>
      <c r="BW29" s="5">
        <f>IFERROR(IF($A29=BW$1,"", COUNTIF('raw data'!$B:$B,CONCATENATE($A29,BW$1))/SUM(COUNTIF('raw data'!$B:$B,CONCATENATE($A29,BW$1)),COUNTIF('raw data'!$C:$C,CONCATENATE($A29,BW$1)))),0)</f>
        <v>0</v>
      </c>
      <c r="BX29" s="5">
        <f>IFERROR(IF($A29=BX$1,"", COUNTIF('raw data'!$B:$B,CONCATENATE($A29,BX$1))/SUM(COUNTIF('raw data'!$B:$B,CONCATENATE($A29,BX$1)),COUNTIF('raw data'!$C:$C,CONCATENATE($A29,BX$1)))),0)</f>
        <v>0</v>
      </c>
      <c r="BY29" s="5">
        <f>IFERROR(IF($A29=BY$1,"", COUNTIF('raw data'!$B:$B,CONCATENATE($A29,BY$1))/SUM(COUNTIF('raw data'!$B:$B,CONCATENATE($A29,BY$1)),COUNTIF('raw data'!$C:$C,CONCATENATE($A29,BY$1)))),0)</f>
        <v>0</v>
      </c>
      <c r="BZ29" s="5">
        <f>IFERROR(IF($A29=BZ$1,"", COUNTIF('raw data'!$B:$B,CONCATENATE($A29,BZ$1))/SUM(COUNTIF('raw data'!$B:$B,CONCATENATE($A29,BZ$1)),COUNTIF('raw data'!$C:$C,CONCATENATE($A29,BZ$1)))),0)</f>
        <v>0</v>
      </c>
      <c r="CA29" s="5">
        <f>IFERROR(IF($A29=CA$1,"", COUNTIF('raw data'!$B:$B,CONCATENATE($A29,CA$1))/SUM(COUNTIF('raw data'!$B:$B,CONCATENATE($A29,CA$1)),COUNTIF('raw data'!$C:$C,CONCATENATE($A29,CA$1)))),0)</f>
        <v>0</v>
      </c>
    </row>
    <row r="30">
      <c r="A30" s="6" t="str">
        <f>'winlose rates'!A30</f>
        <v>flying power-up</v>
      </c>
      <c r="B30" s="5">
        <f>IFERROR(IF($A30=B$1,"", COUNTIF('raw data'!$B:$B,CONCATENATE($A30,B$1))/SUM(COUNTIF('raw data'!$B:$B,CONCATENATE($A30,B$1)),COUNTIF('raw data'!$C:$C,CONCATENATE($A30,B$1)))),0)</f>
        <v>0</v>
      </c>
      <c r="C30" s="5">
        <f>IFERROR(IF($A30=C$1,"", COUNTIF('raw data'!$B:$B,CONCATENATE($A30,C$1))/SUM(COUNTIF('raw data'!$B:$B,CONCATENATE($A30,C$1)),COUNTIF('raw data'!$C:$C,CONCATENATE($A30,C$1)))),0)</f>
        <v>0</v>
      </c>
      <c r="D30" s="5">
        <f>IFERROR(IF($A30=D$1,"", COUNTIF('raw data'!$B:$B,CONCATENATE($A30,D$1))/SUM(COUNTIF('raw data'!$B:$B,CONCATENATE($A30,D$1)),COUNTIF('raw data'!$C:$C,CONCATENATE($A30,D$1)))),0)</f>
        <v>0</v>
      </c>
      <c r="E30" s="5">
        <f>IFERROR(IF($A30=E$1,"", COUNTIF('raw data'!$B:$B,CONCATENATE($A30,E$1))/SUM(COUNTIF('raw data'!$B:$B,CONCATENATE($A30,E$1)),COUNTIF('raw data'!$C:$C,CONCATENATE($A30,E$1)))),0)</f>
        <v>0</v>
      </c>
      <c r="F30" s="5">
        <f>IFERROR(IF($A30=F$1,"", COUNTIF('raw data'!$B:$B,CONCATENATE($A30,F$1))/SUM(COUNTIF('raw data'!$B:$B,CONCATENATE($A30,F$1)),COUNTIF('raw data'!$C:$C,CONCATENATE($A30,F$1)))),0)</f>
        <v>0</v>
      </c>
      <c r="G30" s="5">
        <f>IFERROR(IF($A30=G$1,"", COUNTIF('raw data'!$B:$B,CONCATENATE($A30,G$1))/SUM(COUNTIF('raw data'!$B:$B,CONCATENATE($A30,G$1)),COUNTIF('raw data'!$C:$C,CONCATENATE($A30,G$1)))),0)</f>
        <v>0</v>
      </c>
      <c r="H30" s="5">
        <f>IFERROR(IF($A30=H$1,"", COUNTIF('raw data'!$B:$B,CONCATENATE($A30,H$1))/SUM(COUNTIF('raw data'!$B:$B,CONCATENATE($A30,H$1)),COUNTIF('raw data'!$C:$C,CONCATENATE($A30,H$1)))),0)</f>
        <v>0</v>
      </c>
      <c r="I30" s="5">
        <f>IFERROR(IF($A30=I$1,"", COUNTIF('raw data'!$B:$B,CONCATENATE($A30,I$1))/SUM(COUNTIF('raw data'!$B:$B,CONCATENATE($A30,I$1)),COUNTIF('raw data'!$C:$C,CONCATENATE($A30,I$1)))),0)</f>
        <v>0</v>
      </c>
      <c r="J30" s="5">
        <f>IFERROR(IF($A30=J$1,"", COUNTIF('raw data'!$B:$B,CONCATENATE($A30,J$1))/SUM(COUNTIF('raw data'!$B:$B,CONCATENATE($A30,J$1)),COUNTIF('raw data'!$C:$C,CONCATENATE($A30,J$1)))),0)</f>
        <v>0</v>
      </c>
      <c r="K30" s="5">
        <f>IFERROR(IF($A30=K$1,"", COUNTIF('raw data'!$B:$B,CONCATENATE($A30,K$1))/SUM(COUNTIF('raw data'!$B:$B,CONCATENATE($A30,K$1)),COUNTIF('raw data'!$C:$C,CONCATENATE($A30,K$1)))),0)</f>
        <v>0</v>
      </c>
      <c r="L30" s="5">
        <f>IFERROR(IF($A30=L$1,"", COUNTIF('raw data'!$B:$B,CONCATENATE($A30,L$1))/SUM(COUNTIF('raw data'!$B:$B,CONCATENATE($A30,L$1)),COUNTIF('raw data'!$C:$C,CONCATENATE($A30,L$1)))),0)</f>
        <v>0</v>
      </c>
      <c r="M30" s="5">
        <f>IFERROR(IF($A30=M$1,"", COUNTIF('raw data'!$B:$B,CONCATENATE($A30,M$1))/SUM(COUNTIF('raw data'!$B:$B,CONCATENATE($A30,M$1)),COUNTIF('raw data'!$C:$C,CONCATENATE($A30,M$1)))),0)</f>
        <v>0</v>
      </c>
      <c r="N30" s="5">
        <f>IFERROR(IF($A30=N$1,"", COUNTIF('raw data'!$B:$B,CONCATENATE($A30,N$1))/SUM(COUNTIF('raw data'!$B:$B,CONCATENATE($A30,N$1)),COUNTIF('raw data'!$C:$C,CONCATENATE($A30,N$1)))),0)</f>
        <v>0</v>
      </c>
      <c r="O30" s="5">
        <f>IFERROR(IF($A30=O$1,"", COUNTIF('raw data'!$B:$B,CONCATENATE($A30,O$1))/SUM(COUNTIF('raw data'!$B:$B,CONCATENATE($A30,O$1)),COUNTIF('raw data'!$C:$C,CONCATENATE($A30,O$1)))),0)</f>
        <v>0</v>
      </c>
      <c r="P30" s="5">
        <f>IFERROR(IF($A30=P$1,"", COUNTIF('raw data'!$B:$B,CONCATENATE($A30,P$1))/SUM(COUNTIF('raw data'!$B:$B,CONCATENATE($A30,P$1)),COUNTIF('raw data'!$C:$C,CONCATENATE($A30,P$1)))),0)</f>
        <v>0</v>
      </c>
      <c r="Q30" s="5">
        <f>IFERROR(IF($A30=Q$1,"", COUNTIF('raw data'!$B:$B,CONCATENATE($A30,Q$1))/SUM(COUNTIF('raw data'!$B:$B,CONCATENATE($A30,Q$1)),COUNTIF('raw data'!$C:$C,CONCATENATE($A30,Q$1)))),0)</f>
        <v>0</v>
      </c>
      <c r="R30" s="5">
        <f>IFERROR(IF($A30=R$1,"", COUNTIF('raw data'!$B:$B,CONCATENATE($A30,R$1))/SUM(COUNTIF('raw data'!$B:$B,CONCATENATE($A30,R$1)),COUNTIF('raw data'!$C:$C,CONCATENATE($A30,R$1)))),0)</f>
        <v>1</v>
      </c>
      <c r="S30" s="5">
        <f>IFERROR(IF($A30=S$1,"", COUNTIF('raw data'!$B:$B,CONCATENATE($A30,S$1))/SUM(COUNTIF('raw data'!$B:$B,CONCATENATE($A30,S$1)),COUNTIF('raw data'!$C:$C,CONCATENATE($A30,S$1)))),0)</f>
        <v>0</v>
      </c>
      <c r="T30" s="5">
        <f>IFERROR(IF($A30=T$1,"", COUNTIF('raw data'!$B:$B,CONCATENATE($A30,T$1))/SUM(COUNTIF('raw data'!$B:$B,CONCATENATE($A30,T$1)),COUNTIF('raw data'!$C:$C,CONCATENATE($A30,T$1)))),0)</f>
        <v>0</v>
      </c>
      <c r="U30" s="5">
        <f>IFERROR(IF($A30=U$1,"", COUNTIF('raw data'!$B:$B,CONCATENATE($A30,U$1))/SUM(COUNTIF('raw data'!$B:$B,CONCATENATE($A30,U$1)),COUNTIF('raw data'!$C:$C,CONCATENATE($A30,U$1)))),0)</f>
        <v>0</v>
      </c>
      <c r="V30" s="5">
        <f>IFERROR(IF($A30=V$1,"", COUNTIF('raw data'!$B:$B,CONCATENATE($A30,V$1))/SUM(COUNTIF('raw data'!$B:$B,CONCATENATE($A30,V$1)),COUNTIF('raw data'!$C:$C,CONCATENATE($A30,V$1)))),0)</f>
        <v>0</v>
      </c>
      <c r="W30" s="5">
        <f>IFERROR(IF($A30=W$1,"", COUNTIF('raw data'!$B:$B,CONCATENATE($A30,W$1))/SUM(COUNTIF('raw data'!$B:$B,CONCATENATE($A30,W$1)),COUNTIF('raw data'!$C:$C,CONCATENATE($A30,W$1)))),0)</f>
        <v>0</v>
      </c>
      <c r="X30" s="5">
        <f>IFERROR(IF($A30=X$1,"", COUNTIF('raw data'!$B:$B,CONCATENATE($A30,X$1))/SUM(COUNTIF('raw data'!$B:$B,CONCATENATE($A30,X$1)),COUNTIF('raw data'!$C:$C,CONCATENATE($A30,X$1)))),0)</f>
        <v>0</v>
      </c>
      <c r="Y30" s="5">
        <f>IFERROR(IF($A30=Y$1,"", COUNTIF('raw data'!$B:$B,CONCATENATE($A30,Y$1))/SUM(COUNTIF('raw data'!$B:$B,CONCATENATE($A30,Y$1)),COUNTIF('raw data'!$C:$C,CONCATENATE($A30,Y$1)))),0)</f>
        <v>0</v>
      </c>
      <c r="Z30" s="5">
        <f>IFERROR(IF($A30=Z$1,"", COUNTIF('raw data'!$B:$B,CONCATENATE($A30,Z$1))/SUM(COUNTIF('raw data'!$B:$B,CONCATENATE($A30,Z$1)),COUNTIF('raw data'!$C:$C,CONCATENATE($A30,Z$1)))),0)</f>
        <v>0</v>
      </c>
      <c r="AA30" s="5">
        <f>IFERROR(IF($A30=AA$1,"", COUNTIF('raw data'!$B:$B,CONCATENATE($A30,AA$1))/SUM(COUNTIF('raw data'!$B:$B,CONCATENATE($A30,AA$1)),COUNTIF('raw data'!$C:$C,CONCATENATE($A30,AA$1)))),0)</f>
        <v>0</v>
      </c>
      <c r="AB30" s="5">
        <f>IFERROR(IF($A30=AB$1,"", COUNTIF('raw data'!$B:$B,CONCATENATE($A30,AB$1))/SUM(COUNTIF('raw data'!$B:$B,CONCATENATE($A30,AB$1)),COUNTIF('raw data'!$C:$C,CONCATENATE($A30,AB$1)))),0)</f>
        <v>0</v>
      </c>
      <c r="AC30" s="5">
        <f>IFERROR(IF($A30=AC$1,"", COUNTIF('raw data'!$B:$B,CONCATENATE($A30,AC$1))/SUM(COUNTIF('raw data'!$B:$B,CONCATENATE($A30,AC$1)),COUNTIF('raw data'!$C:$C,CONCATENATE($A30,AC$1)))),0)</f>
        <v>0</v>
      </c>
      <c r="AD30" s="5" t="str">
        <f>IFERROR(IF($A30=AD$1,"", COUNTIF('raw data'!$B:$B,CONCATENATE($A30,AD$1))/SUM(COUNTIF('raw data'!$B:$B,CONCATENATE($A30,AD$1)),COUNTIF('raw data'!$C:$C,CONCATENATE($A30,AD$1)))),0)</f>
        <v/>
      </c>
      <c r="AE30" s="5">
        <f>IFERROR(IF($A30=AE$1,"", COUNTIF('raw data'!$B:$B,CONCATENATE($A30,AE$1))/SUM(COUNTIF('raw data'!$B:$B,CONCATENATE($A30,AE$1)),COUNTIF('raw data'!$C:$C,CONCATENATE($A30,AE$1)))),0)</f>
        <v>0</v>
      </c>
      <c r="AF30" s="5">
        <f>IFERROR(IF($A30=AF$1,"", COUNTIF('raw data'!$B:$B,CONCATENATE($A30,AF$1))/SUM(COUNTIF('raw data'!$B:$B,CONCATENATE($A30,AF$1)),COUNTIF('raw data'!$C:$C,CONCATENATE($A30,AF$1)))),0)</f>
        <v>0</v>
      </c>
      <c r="AG30" s="5">
        <f>IFERROR(IF($A30=AG$1,"", COUNTIF('raw data'!$B:$B,CONCATENATE($A30,AG$1))/SUM(COUNTIF('raw data'!$B:$B,CONCATENATE($A30,AG$1)),COUNTIF('raw data'!$C:$C,CONCATENATE($A30,AG$1)))),0)</f>
        <v>0</v>
      </c>
      <c r="AH30" s="5">
        <f>IFERROR(IF($A30=AH$1,"", COUNTIF('raw data'!$B:$B,CONCATENATE($A30,AH$1))/SUM(COUNTIF('raw data'!$B:$B,CONCATENATE($A30,AH$1)),COUNTIF('raw data'!$C:$C,CONCATENATE($A30,AH$1)))),0)</f>
        <v>0</v>
      </c>
      <c r="AI30" s="5">
        <f>IFERROR(IF($A30=AI$1,"", COUNTIF('raw data'!$B:$B,CONCATENATE($A30,AI$1))/SUM(COUNTIF('raw data'!$B:$B,CONCATENATE($A30,AI$1)),COUNTIF('raw data'!$C:$C,CONCATENATE($A30,AI$1)))),0)</f>
        <v>0</v>
      </c>
      <c r="AJ30" s="5">
        <f>IFERROR(IF($A30=AJ$1,"", COUNTIF('raw data'!$B:$B,CONCATENATE($A30,AJ$1))/SUM(COUNTIF('raw data'!$B:$B,CONCATENATE($A30,AJ$1)),COUNTIF('raw data'!$C:$C,CONCATENATE($A30,AJ$1)))),0)</f>
        <v>0</v>
      </c>
      <c r="AK30" s="5">
        <f>IFERROR(IF($A30=AK$1,"", COUNTIF('raw data'!$B:$B,CONCATENATE($A30,AK$1))/SUM(COUNTIF('raw data'!$B:$B,CONCATENATE($A30,AK$1)),COUNTIF('raw data'!$C:$C,CONCATENATE($A30,AK$1)))),0)</f>
        <v>0</v>
      </c>
      <c r="AL30" s="5">
        <f>IFERROR(IF($A30=AL$1,"", COUNTIF('raw data'!$B:$B,CONCATENATE($A30,AL$1))/SUM(COUNTIF('raw data'!$B:$B,CONCATENATE($A30,AL$1)),COUNTIF('raw data'!$C:$C,CONCATENATE($A30,AL$1)))),0)</f>
        <v>0</v>
      </c>
      <c r="AM30" s="5">
        <f>IFERROR(IF($A30=AM$1,"", COUNTIF('raw data'!$B:$B,CONCATENATE($A30,AM$1))/SUM(COUNTIF('raw data'!$B:$B,CONCATENATE($A30,AM$1)),COUNTIF('raw data'!$C:$C,CONCATENATE($A30,AM$1)))),0)</f>
        <v>0</v>
      </c>
      <c r="AN30" s="5">
        <f>IFERROR(IF($A30=AN$1,"", COUNTIF('raw data'!$B:$B,CONCATENATE($A30,AN$1))/SUM(COUNTIF('raw data'!$B:$B,CONCATENATE($A30,AN$1)),COUNTIF('raw data'!$C:$C,CONCATENATE($A30,AN$1)))),0)</f>
        <v>0</v>
      </c>
      <c r="AO30" s="5">
        <f>IFERROR(IF($A30=AO$1,"", COUNTIF('raw data'!$B:$B,CONCATENATE($A30,AO$1))/SUM(COUNTIF('raw data'!$B:$B,CONCATENATE($A30,AO$1)),COUNTIF('raw data'!$C:$C,CONCATENATE($A30,AO$1)))),0)</f>
        <v>0</v>
      </c>
      <c r="AP30" s="5">
        <f>IFERROR(IF($A30=AP$1,"", COUNTIF('raw data'!$B:$B,CONCATENATE($A30,AP$1))/SUM(COUNTIF('raw data'!$B:$B,CONCATENATE($A30,AP$1)),COUNTIF('raw data'!$C:$C,CONCATENATE($A30,AP$1)))),0)</f>
        <v>0</v>
      </c>
      <c r="AQ30" s="5">
        <f>IFERROR(IF($A30=AQ$1,"", COUNTIF('raw data'!$B:$B,CONCATENATE($A30,AQ$1))/SUM(COUNTIF('raw data'!$B:$B,CONCATENATE($A30,AQ$1)),COUNTIF('raw data'!$C:$C,CONCATENATE($A30,AQ$1)))),0)</f>
        <v>0</v>
      </c>
      <c r="AR30" s="5">
        <f>IFERROR(IF($A30=AR$1,"", COUNTIF('raw data'!$B:$B,CONCATENATE($A30,AR$1))/SUM(COUNTIF('raw data'!$B:$B,CONCATENATE($A30,AR$1)),COUNTIF('raw data'!$C:$C,CONCATENATE($A30,AR$1)))),0)</f>
        <v>0</v>
      </c>
      <c r="AS30" s="5">
        <f>IFERROR(IF($A30=AS$1,"", COUNTIF('raw data'!$B:$B,CONCATENATE($A30,AS$1))/SUM(COUNTIF('raw data'!$B:$B,CONCATENATE($A30,AS$1)),COUNTIF('raw data'!$C:$C,CONCATENATE($A30,AS$1)))),0)</f>
        <v>0</v>
      </c>
      <c r="AT30" s="5">
        <f>IFERROR(IF($A30=AT$1,"", COUNTIF('raw data'!$B:$B,CONCATENATE($A30,AT$1))/SUM(COUNTIF('raw data'!$B:$B,CONCATENATE($A30,AT$1)),COUNTIF('raw data'!$C:$C,CONCATENATE($A30,AT$1)))),0)</f>
        <v>0</v>
      </c>
      <c r="AU30" s="5">
        <f>IFERROR(IF($A30=AU$1,"", COUNTIF('raw data'!$B:$B,CONCATENATE($A30,AU$1))/SUM(COUNTIF('raw data'!$B:$B,CONCATENATE($A30,AU$1)),COUNTIF('raw data'!$C:$C,CONCATENATE($A30,AU$1)))),0)</f>
        <v>0</v>
      </c>
      <c r="AV30" s="5">
        <f>IFERROR(IF($A30=AV$1,"", COUNTIF('raw data'!$B:$B,CONCATENATE($A30,AV$1))/SUM(COUNTIF('raw data'!$B:$B,CONCATENATE($A30,AV$1)),COUNTIF('raw data'!$C:$C,CONCATENATE($A30,AV$1)))),0)</f>
        <v>0</v>
      </c>
      <c r="AW30" s="5">
        <f>IFERROR(IF($A30=AW$1,"", COUNTIF('raw data'!$B:$B,CONCATENATE($A30,AW$1))/SUM(COUNTIF('raw data'!$B:$B,CONCATENATE($A30,AW$1)),COUNTIF('raw data'!$C:$C,CONCATENATE($A30,AW$1)))),0)</f>
        <v>0</v>
      </c>
      <c r="AX30" s="5">
        <f>IFERROR(IF($A30=AX$1,"", COUNTIF('raw data'!$B:$B,CONCATENATE($A30,AX$1))/SUM(COUNTIF('raw data'!$B:$B,CONCATENATE($A30,AX$1)),COUNTIF('raw data'!$C:$C,CONCATENATE($A30,AX$1)))),0)</f>
        <v>0</v>
      </c>
      <c r="AY30" s="5">
        <f>IFERROR(IF($A30=AY$1,"", COUNTIF('raw data'!$B:$B,CONCATENATE($A30,AY$1))/SUM(COUNTIF('raw data'!$B:$B,CONCATENATE($A30,AY$1)),COUNTIF('raw data'!$C:$C,CONCATENATE($A30,AY$1)))),0)</f>
        <v>0</v>
      </c>
      <c r="AZ30" s="5">
        <f>IFERROR(IF($A30=AZ$1,"", COUNTIF('raw data'!$B:$B,CONCATENATE($A30,AZ$1))/SUM(COUNTIF('raw data'!$B:$B,CONCATENATE($A30,AZ$1)),COUNTIF('raw data'!$C:$C,CONCATENATE($A30,AZ$1)))),0)</f>
        <v>0</v>
      </c>
      <c r="BA30" s="5">
        <f>IFERROR(IF($A30=BA$1,"", COUNTIF('raw data'!$B:$B,CONCATENATE($A30,BA$1))/SUM(COUNTIF('raw data'!$B:$B,CONCATENATE($A30,BA$1)),COUNTIF('raw data'!$C:$C,CONCATENATE($A30,BA$1)))),0)</f>
        <v>0</v>
      </c>
      <c r="BB30" s="5">
        <f>IFERROR(IF($A30=BB$1,"", COUNTIF('raw data'!$B:$B,CONCATENATE($A30,BB$1))/SUM(COUNTIF('raw data'!$B:$B,CONCATENATE($A30,BB$1)),COUNTIF('raw data'!$C:$C,CONCATENATE($A30,BB$1)))),0)</f>
        <v>0</v>
      </c>
      <c r="BC30" s="5">
        <f>IFERROR(IF($A30=BC$1,"", COUNTIF('raw data'!$B:$B,CONCATENATE($A30,BC$1))/SUM(COUNTIF('raw data'!$B:$B,CONCATENATE($A30,BC$1)),COUNTIF('raw data'!$C:$C,CONCATENATE($A30,BC$1)))),0)</f>
        <v>0</v>
      </c>
      <c r="BD30" s="5">
        <f>IFERROR(IF($A30=BD$1,"", COUNTIF('raw data'!$B:$B,CONCATENATE($A30,BD$1))/SUM(COUNTIF('raw data'!$B:$B,CONCATENATE($A30,BD$1)),COUNTIF('raw data'!$C:$C,CONCATENATE($A30,BD$1)))),0)</f>
        <v>0</v>
      </c>
      <c r="BE30" s="5">
        <f>IFERROR(IF($A30=BE$1,"", COUNTIF('raw data'!$B:$B,CONCATENATE($A30,BE$1))/SUM(COUNTIF('raw data'!$B:$B,CONCATENATE($A30,BE$1)),COUNTIF('raw data'!$C:$C,CONCATENATE($A30,BE$1)))),0)</f>
        <v>0</v>
      </c>
      <c r="BF30" s="5">
        <f>IFERROR(IF($A30=BF$1,"", COUNTIF('raw data'!$B:$B,CONCATENATE($A30,BF$1))/SUM(COUNTIF('raw data'!$B:$B,CONCATENATE($A30,BF$1)),COUNTIF('raw data'!$C:$C,CONCATENATE($A30,BF$1)))),0)</f>
        <v>0</v>
      </c>
      <c r="BG30" s="5">
        <f>IFERROR(IF($A30=BG$1,"", COUNTIF('raw data'!$B:$B,CONCATENATE($A30,BG$1))/SUM(COUNTIF('raw data'!$B:$B,CONCATENATE($A30,BG$1)),COUNTIF('raw data'!$C:$C,CONCATENATE($A30,BG$1)))),0)</f>
        <v>0</v>
      </c>
      <c r="BH30" s="5">
        <f>IFERROR(IF($A30=BH$1,"", COUNTIF('raw data'!$B:$B,CONCATENATE($A30,BH$1))/SUM(COUNTIF('raw data'!$B:$B,CONCATENATE($A30,BH$1)),COUNTIF('raw data'!$C:$C,CONCATENATE($A30,BH$1)))),0)</f>
        <v>0</v>
      </c>
      <c r="BI30" s="5">
        <f>IFERROR(IF($A30=BI$1,"", COUNTIF('raw data'!$B:$B,CONCATENATE($A30,BI$1))/SUM(COUNTIF('raw data'!$B:$B,CONCATENATE($A30,BI$1)),COUNTIF('raw data'!$C:$C,CONCATENATE($A30,BI$1)))),0)</f>
        <v>0</v>
      </c>
      <c r="BJ30" s="5">
        <f>IFERROR(IF($A30=BJ$1,"", COUNTIF('raw data'!$B:$B,CONCATENATE($A30,BJ$1))/SUM(COUNTIF('raw data'!$B:$B,CONCATENATE($A30,BJ$1)),COUNTIF('raw data'!$C:$C,CONCATENATE($A30,BJ$1)))),0)</f>
        <v>0</v>
      </c>
      <c r="BK30" s="5">
        <f>IFERROR(IF($A30=BK$1,"", COUNTIF('raw data'!$B:$B,CONCATENATE($A30,BK$1))/SUM(COUNTIF('raw data'!$B:$B,CONCATENATE($A30,BK$1)),COUNTIF('raw data'!$C:$C,CONCATENATE($A30,BK$1)))),0)</f>
        <v>0</v>
      </c>
      <c r="BL30" s="5">
        <f>IFERROR(IF($A30=BL$1,"", COUNTIF('raw data'!$B:$B,CONCATENATE($A30,BL$1))/SUM(COUNTIF('raw data'!$B:$B,CONCATENATE($A30,BL$1)),COUNTIF('raw data'!$C:$C,CONCATENATE($A30,BL$1)))),0)</f>
        <v>0</v>
      </c>
      <c r="BM30" s="5">
        <f>IFERROR(IF($A30=BM$1,"", COUNTIF('raw data'!$B:$B,CONCATENATE($A30,BM$1))/SUM(COUNTIF('raw data'!$B:$B,CONCATENATE($A30,BM$1)),COUNTIF('raw data'!$C:$C,CONCATENATE($A30,BM$1)))),0)</f>
        <v>0</v>
      </c>
      <c r="BN30" s="5">
        <f>IFERROR(IF($A30=BN$1,"", COUNTIF('raw data'!$B:$B,CONCATENATE($A30,BN$1))/SUM(COUNTIF('raw data'!$B:$B,CONCATENATE($A30,BN$1)),COUNTIF('raw data'!$C:$C,CONCATENATE($A30,BN$1)))),0)</f>
        <v>0</v>
      </c>
      <c r="BO30" s="5">
        <f>IFERROR(IF($A30=BO$1,"", COUNTIF('raw data'!$B:$B,CONCATENATE($A30,BO$1))/SUM(COUNTIF('raw data'!$B:$B,CONCATENATE($A30,BO$1)),COUNTIF('raw data'!$C:$C,CONCATENATE($A30,BO$1)))),0)</f>
        <v>0</v>
      </c>
      <c r="BP30" s="5">
        <f>IFERROR(IF($A30=BP$1,"", COUNTIF('raw data'!$B:$B,CONCATENATE($A30,BP$1))/SUM(COUNTIF('raw data'!$B:$B,CONCATENATE($A30,BP$1)),COUNTIF('raw data'!$C:$C,CONCATENATE($A30,BP$1)))),0)</f>
        <v>0</v>
      </c>
      <c r="BQ30" s="5">
        <f>IFERROR(IF($A30=BQ$1,"", COUNTIF('raw data'!$B:$B,CONCATENATE($A30,BQ$1))/SUM(COUNTIF('raw data'!$B:$B,CONCATENATE($A30,BQ$1)),COUNTIF('raw data'!$C:$C,CONCATENATE($A30,BQ$1)))),0)</f>
        <v>0</v>
      </c>
      <c r="BR30" s="5">
        <f>IFERROR(IF($A30=BR$1,"", COUNTIF('raw data'!$B:$B,CONCATENATE($A30,BR$1))/SUM(COUNTIF('raw data'!$B:$B,CONCATENATE($A30,BR$1)),COUNTIF('raw data'!$C:$C,CONCATENATE($A30,BR$1)))),0)</f>
        <v>0</v>
      </c>
      <c r="BS30" s="5">
        <f>IFERROR(IF($A30=BS$1,"", COUNTIF('raw data'!$B:$B,CONCATENATE($A30,BS$1))/SUM(COUNTIF('raw data'!$B:$B,CONCATENATE($A30,BS$1)),COUNTIF('raw data'!$C:$C,CONCATENATE($A30,BS$1)))),0)</f>
        <v>0</v>
      </c>
      <c r="BT30" s="5">
        <f>IFERROR(IF($A30=BT$1,"", COUNTIF('raw data'!$B:$B,CONCATENATE($A30,BT$1))/SUM(COUNTIF('raw data'!$B:$B,CONCATENATE($A30,BT$1)),COUNTIF('raw data'!$C:$C,CONCATENATE($A30,BT$1)))),0)</f>
        <v>0</v>
      </c>
      <c r="BU30" s="5">
        <f>IFERROR(IF($A30=BU$1,"", COUNTIF('raw data'!$B:$B,CONCATENATE($A30,BU$1))/SUM(COUNTIF('raw data'!$B:$B,CONCATENATE($A30,BU$1)),COUNTIF('raw data'!$C:$C,CONCATENATE($A30,BU$1)))),0)</f>
        <v>0</v>
      </c>
      <c r="BV30" s="5">
        <f>IFERROR(IF($A30=BV$1,"", COUNTIF('raw data'!$B:$B,CONCATENATE($A30,BV$1))/SUM(COUNTIF('raw data'!$B:$B,CONCATENATE($A30,BV$1)),COUNTIF('raw data'!$C:$C,CONCATENATE($A30,BV$1)))),0)</f>
        <v>0</v>
      </c>
      <c r="BW30" s="5">
        <f>IFERROR(IF($A30=BW$1,"", COUNTIF('raw data'!$B:$B,CONCATENATE($A30,BW$1))/SUM(COUNTIF('raw data'!$B:$B,CONCATENATE($A30,BW$1)),COUNTIF('raw data'!$C:$C,CONCATENATE($A30,BW$1)))),0)</f>
        <v>0</v>
      </c>
      <c r="BX30" s="5">
        <f>IFERROR(IF($A30=BX$1,"", COUNTIF('raw data'!$B:$B,CONCATENATE($A30,BX$1))/SUM(COUNTIF('raw data'!$B:$B,CONCATENATE($A30,BX$1)),COUNTIF('raw data'!$C:$C,CONCATENATE($A30,BX$1)))),0)</f>
        <v>0</v>
      </c>
      <c r="BY30" s="5">
        <f>IFERROR(IF($A30=BY$1,"", COUNTIF('raw data'!$B:$B,CONCATENATE($A30,BY$1))/SUM(COUNTIF('raw data'!$B:$B,CONCATENATE($A30,BY$1)),COUNTIF('raw data'!$C:$C,CONCATENATE($A30,BY$1)))),0)</f>
        <v>0</v>
      </c>
      <c r="BZ30" s="5">
        <f>IFERROR(IF($A30=BZ$1,"", COUNTIF('raw data'!$B:$B,CONCATENATE($A30,BZ$1))/SUM(COUNTIF('raw data'!$B:$B,CONCATENATE($A30,BZ$1)),COUNTIF('raw data'!$C:$C,CONCATENATE($A30,BZ$1)))),0)</f>
        <v>0</v>
      </c>
      <c r="CA30" s="5">
        <f>IFERROR(IF($A30=CA$1,"", COUNTIF('raw data'!$B:$B,CONCATENATE($A30,CA$1))/SUM(COUNTIF('raw data'!$B:$B,CONCATENATE($A30,CA$1)),COUNTIF('raw data'!$C:$C,CONCATENATE($A30,CA$1)))),0)</f>
        <v>0</v>
      </c>
    </row>
    <row r="31">
      <c r="A31" s="6" t="str">
        <f>'winlose rates'!A31</f>
        <v>goomba/galoomba</v>
      </c>
      <c r="B31" s="5">
        <f>IFERROR(IF($A31=B$1,"", COUNTIF('raw data'!$B:$B,CONCATENATE($A31,B$1))/SUM(COUNTIF('raw data'!$B:$B,CONCATENATE($A31,B$1)),COUNTIF('raw data'!$C:$C,CONCATENATE($A31,B$1)))),0)</f>
        <v>0</v>
      </c>
      <c r="C31" s="5">
        <f>IFERROR(IF($A31=C$1,"", COUNTIF('raw data'!$B:$B,CONCATENATE($A31,C$1))/SUM(COUNTIF('raw data'!$B:$B,CONCATENATE($A31,C$1)),COUNTIF('raw data'!$C:$C,CONCATENATE($A31,C$1)))),0)</f>
        <v>0</v>
      </c>
      <c r="D31" s="5">
        <f>IFERROR(IF($A31=D$1,"", COUNTIF('raw data'!$B:$B,CONCATENATE($A31,D$1))/SUM(COUNTIF('raw data'!$B:$B,CONCATENATE($A31,D$1)),COUNTIF('raw data'!$C:$C,CONCATENATE($A31,D$1)))),0)</f>
        <v>0</v>
      </c>
      <c r="E31" s="5">
        <f>IFERROR(IF($A31=E$1,"", COUNTIF('raw data'!$B:$B,CONCATENATE($A31,E$1))/SUM(COUNTIF('raw data'!$B:$B,CONCATENATE($A31,E$1)),COUNTIF('raw data'!$C:$C,CONCATENATE($A31,E$1)))),0)</f>
        <v>0</v>
      </c>
      <c r="F31" s="5">
        <f>IFERROR(IF($A31=F$1,"", COUNTIF('raw data'!$B:$B,CONCATENATE($A31,F$1))/SUM(COUNTIF('raw data'!$B:$B,CONCATENATE($A31,F$1)),COUNTIF('raw data'!$C:$C,CONCATENATE($A31,F$1)))),0)</f>
        <v>0</v>
      </c>
      <c r="G31" s="5">
        <f>IFERROR(IF($A31=G$1,"", COUNTIF('raw data'!$B:$B,CONCATENATE($A31,G$1))/SUM(COUNTIF('raw data'!$B:$B,CONCATENATE($A31,G$1)),COUNTIF('raw data'!$C:$C,CONCATENATE($A31,G$1)))),0)</f>
        <v>0</v>
      </c>
      <c r="H31" s="5">
        <f>IFERROR(IF($A31=H$1,"", COUNTIF('raw data'!$B:$B,CONCATENATE($A31,H$1))/SUM(COUNTIF('raw data'!$B:$B,CONCATENATE($A31,H$1)),COUNTIF('raw data'!$C:$C,CONCATENATE($A31,H$1)))),0)</f>
        <v>0</v>
      </c>
      <c r="I31" s="5">
        <f>IFERROR(IF($A31=I$1,"", COUNTIF('raw data'!$B:$B,CONCATENATE($A31,I$1))/SUM(COUNTIF('raw data'!$B:$B,CONCATENATE($A31,I$1)),COUNTIF('raw data'!$C:$C,CONCATENATE($A31,I$1)))),0)</f>
        <v>0</v>
      </c>
      <c r="J31" s="5">
        <f>IFERROR(IF($A31=J$1,"", COUNTIF('raw data'!$B:$B,CONCATENATE($A31,J$1))/SUM(COUNTIF('raw data'!$B:$B,CONCATENATE($A31,J$1)),COUNTIF('raw data'!$C:$C,CONCATENATE($A31,J$1)))),0)</f>
        <v>1</v>
      </c>
      <c r="K31" s="5">
        <f>IFERROR(IF($A31=K$1,"", COUNTIF('raw data'!$B:$B,CONCATENATE($A31,K$1))/SUM(COUNTIF('raw data'!$B:$B,CONCATENATE($A31,K$1)),COUNTIF('raw data'!$C:$C,CONCATENATE($A31,K$1)))),0)</f>
        <v>0</v>
      </c>
      <c r="L31" s="5">
        <f>IFERROR(IF($A31=L$1,"", COUNTIF('raw data'!$B:$B,CONCATENATE($A31,L$1))/SUM(COUNTIF('raw data'!$B:$B,CONCATENATE($A31,L$1)),COUNTIF('raw data'!$C:$C,CONCATENATE($A31,L$1)))),0)</f>
        <v>0</v>
      </c>
      <c r="M31" s="5">
        <f>IFERROR(IF($A31=M$1,"", COUNTIF('raw data'!$B:$B,CONCATENATE($A31,M$1))/SUM(COUNTIF('raw data'!$B:$B,CONCATENATE($A31,M$1)),COUNTIF('raw data'!$C:$C,CONCATENATE($A31,M$1)))),0)</f>
        <v>0</v>
      </c>
      <c r="N31" s="5">
        <f>IFERROR(IF($A31=N$1,"", COUNTIF('raw data'!$B:$B,CONCATENATE($A31,N$1))/SUM(COUNTIF('raw data'!$B:$B,CONCATENATE($A31,N$1)),COUNTIF('raw data'!$C:$C,CONCATENATE($A31,N$1)))),0)</f>
        <v>0</v>
      </c>
      <c r="O31" s="5">
        <f>IFERROR(IF($A31=O$1,"", COUNTIF('raw data'!$B:$B,CONCATENATE($A31,O$1))/SUM(COUNTIF('raw data'!$B:$B,CONCATENATE($A31,O$1)),COUNTIF('raw data'!$C:$C,CONCATENATE($A31,O$1)))),0)</f>
        <v>0</v>
      </c>
      <c r="P31" s="5">
        <f>IFERROR(IF($A31=P$1,"", COUNTIF('raw data'!$B:$B,CONCATENATE($A31,P$1))/SUM(COUNTIF('raw data'!$B:$B,CONCATENATE($A31,P$1)),COUNTIF('raw data'!$C:$C,CONCATENATE($A31,P$1)))),0)</f>
        <v>0</v>
      </c>
      <c r="Q31" s="5">
        <f>IFERROR(IF($A31=Q$1,"", COUNTIF('raw data'!$B:$B,CONCATENATE($A31,Q$1))/SUM(COUNTIF('raw data'!$B:$B,CONCATENATE($A31,Q$1)),COUNTIF('raw data'!$C:$C,CONCATENATE($A31,Q$1)))),0)</f>
        <v>0</v>
      </c>
      <c r="R31" s="5">
        <f>IFERROR(IF($A31=R$1,"", COUNTIF('raw data'!$B:$B,CONCATENATE($A31,R$1))/SUM(COUNTIF('raw data'!$B:$B,CONCATENATE($A31,R$1)),COUNTIF('raw data'!$C:$C,CONCATENATE($A31,R$1)))),0)</f>
        <v>0</v>
      </c>
      <c r="S31" s="5">
        <f>IFERROR(IF($A31=S$1,"", COUNTIF('raw data'!$B:$B,CONCATENATE($A31,S$1))/SUM(COUNTIF('raw data'!$B:$B,CONCATENATE($A31,S$1)),COUNTIF('raw data'!$C:$C,CONCATENATE($A31,S$1)))),0)</f>
        <v>0</v>
      </c>
      <c r="T31" s="5">
        <f>IFERROR(IF($A31=T$1,"", COUNTIF('raw data'!$B:$B,CONCATENATE($A31,T$1))/SUM(COUNTIF('raw data'!$B:$B,CONCATENATE($A31,T$1)),COUNTIF('raw data'!$C:$C,CONCATENATE($A31,T$1)))),0)</f>
        <v>0</v>
      </c>
      <c r="U31" s="5">
        <f>IFERROR(IF($A31=U$1,"", COUNTIF('raw data'!$B:$B,CONCATENATE($A31,U$1))/SUM(COUNTIF('raw data'!$B:$B,CONCATENATE($A31,U$1)),COUNTIF('raw data'!$C:$C,CONCATENATE($A31,U$1)))),0)</f>
        <v>0</v>
      </c>
      <c r="V31" s="5">
        <f>IFERROR(IF($A31=V$1,"", COUNTIF('raw data'!$B:$B,CONCATENATE($A31,V$1))/SUM(COUNTIF('raw data'!$B:$B,CONCATENATE($A31,V$1)),COUNTIF('raw data'!$C:$C,CONCATENATE($A31,V$1)))),0)</f>
        <v>0</v>
      </c>
      <c r="W31" s="5">
        <f>IFERROR(IF($A31=W$1,"", COUNTIF('raw data'!$B:$B,CONCATENATE($A31,W$1))/SUM(COUNTIF('raw data'!$B:$B,CONCATENATE($A31,W$1)),COUNTIF('raw data'!$C:$C,CONCATENATE($A31,W$1)))),0)</f>
        <v>0</v>
      </c>
      <c r="X31" s="5">
        <f>IFERROR(IF($A31=X$1,"", COUNTIF('raw data'!$B:$B,CONCATENATE($A31,X$1))/SUM(COUNTIF('raw data'!$B:$B,CONCATENATE($A31,X$1)),COUNTIF('raw data'!$C:$C,CONCATENATE($A31,X$1)))),0)</f>
        <v>0</v>
      </c>
      <c r="Y31" s="5">
        <f>IFERROR(IF($A31=Y$1,"", COUNTIF('raw data'!$B:$B,CONCATENATE($A31,Y$1))/SUM(COUNTIF('raw data'!$B:$B,CONCATENATE($A31,Y$1)),COUNTIF('raw data'!$C:$C,CONCATENATE($A31,Y$1)))),0)</f>
        <v>0</v>
      </c>
      <c r="Z31" s="5">
        <f>IFERROR(IF($A31=Z$1,"", COUNTIF('raw data'!$B:$B,CONCATENATE($A31,Z$1))/SUM(COUNTIF('raw data'!$B:$B,CONCATENATE($A31,Z$1)),COUNTIF('raw data'!$C:$C,CONCATENATE($A31,Z$1)))),0)</f>
        <v>0</v>
      </c>
      <c r="AA31" s="5">
        <f>IFERROR(IF($A31=AA$1,"", COUNTIF('raw data'!$B:$B,CONCATENATE($A31,AA$1))/SUM(COUNTIF('raw data'!$B:$B,CONCATENATE($A31,AA$1)),COUNTIF('raw data'!$C:$C,CONCATENATE($A31,AA$1)))),0)</f>
        <v>0</v>
      </c>
      <c r="AB31" s="5">
        <f>IFERROR(IF($A31=AB$1,"", COUNTIF('raw data'!$B:$B,CONCATENATE($A31,AB$1))/SUM(COUNTIF('raw data'!$B:$B,CONCATENATE($A31,AB$1)),COUNTIF('raw data'!$C:$C,CONCATENATE($A31,AB$1)))),0)</f>
        <v>0</v>
      </c>
      <c r="AC31" s="5">
        <f>IFERROR(IF($A31=AC$1,"", COUNTIF('raw data'!$B:$B,CONCATENATE($A31,AC$1))/SUM(COUNTIF('raw data'!$B:$B,CONCATENATE($A31,AC$1)),COUNTIF('raw data'!$C:$C,CONCATENATE($A31,AC$1)))),0)</f>
        <v>0</v>
      </c>
      <c r="AD31" s="5">
        <f>IFERROR(IF($A31=AD$1,"", COUNTIF('raw data'!$B:$B,CONCATENATE($A31,AD$1))/SUM(COUNTIF('raw data'!$B:$B,CONCATENATE($A31,AD$1)),COUNTIF('raw data'!$C:$C,CONCATENATE($A31,AD$1)))),0)</f>
        <v>0</v>
      </c>
      <c r="AE31" s="5" t="str">
        <f>IFERROR(IF($A31=AE$1,"", COUNTIF('raw data'!$B:$B,CONCATENATE($A31,AE$1))/SUM(COUNTIF('raw data'!$B:$B,CONCATENATE($A31,AE$1)),COUNTIF('raw data'!$C:$C,CONCATENATE($A31,AE$1)))),0)</f>
        <v/>
      </c>
      <c r="AF31" s="5">
        <f>IFERROR(IF($A31=AF$1,"", COUNTIF('raw data'!$B:$B,CONCATENATE($A31,AF$1))/SUM(COUNTIF('raw data'!$B:$B,CONCATENATE($A31,AF$1)),COUNTIF('raw data'!$C:$C,CONCATENATE($A31,AF$1)))),0)</f>
        <v>0</v>
      </c>
      <c r="AG31" s="5">
        <f>IFERROR(IF($A31=AG$1,"", COUNTIF('raw data'!$B:$B,CONCATENATE($A31,AG$1))/SUM(COUNTIF('raw data'!$B:$B,CONCATENATE($A31,AG$1)),COUNTIF('raw data'!$C:$C,CONCATENATE($A31,AG$1)))),0)</f>
        <v>0</v>
      </c>
      <c r="AH31" s="5">
        <f>IFERROR(IF($A31=AH$1,"", COUNTIF('raw data'!$B:$B,CONCATENATE($A31,AH$1))/SUM(COUNTIF('raw data'!$B:$B,CONCATENATE($A31,AH$1)),COUNTIF('raw data'!$C:$C,CONCATENATE($A31,AH$1)))),0)</f>
        <v>0</v>
      </c>
      <c r="AI31" s="5">
        <f>IFERROR(IF($A31=AI$1,"", COUNTIF('raw data'!$B:$B,CONCATENATE($A31,AI$1))/SUM(COUNTIF('raw data'!$B:$B,CONCATENATE($A31,AI$1)),COUNTIF('raw data'!$C:$C,CONCATENATE($A31,AI$1)))),0)</f>
        <v>0</v>
      </c>
      <c r="AJ31" s="5">
        <f>IFERROR(IF($A31=AJ$1,"", COUNTIF('raw data'!$B:$B,CONCATENATE($A31,AJ$1))/SUM(COUNTIF('raw data'!$B:$B,CONCATENATE($A31,AJ$1)),COUNTIF('raw data'!$C:$C,CONCATENATE($A31,AJ$1)))),0)</f>
        <v>0</v>
      </c>
      <c r="AK31" s="5">
        <f>IFERROR(IF($A31=AK$1,"", COUNTIF('raw data'!$B:$B,CONCATENATE($A31,AK$1))/SUM(COUNTIF('raw data'!$B:$B,CONCATENATE($A31,AK$1)),COUNTIF('raw data'!$C:$C,CONCATENATE($A31,AK$1)))),0)</f>
        <v>0</v>
      </c>
      <c r="AL31" s="5">
        <f>IFERROR(IF($A31=AL$1,"", COUNTIF('raw data'!$B:$B,CONCATENATE($A31,AL$1))/SUM(COUNTIF('raw data'!$B:$B,CONCATENATE($A31,AL$1)),COUNTIF('raw data'!$C:$C,CONCATENATE($A31,AL$1)))),0)</f>
        <v>0</v>
      </c>
      <c r="AM31" s="5">
        <f>IFERROR(IF($A31=AM$1,"", COUNTIF('raw data'!$B:$B,CONCATENATE($A31,AM$1))/SUM(COUNTIF('raw data'!$B:$B,CONCATENATE($A31,AM$1)),COUNTIF('raw data'!$C:$C,CONCATENATE($A31,AM$1)))),0)</f>
        <v>0</v>
      </c>
      <c r="AN31" s="5">
        <f>IFERROR(IF($A31=AN$1,"", COUNTIF('raw data'!$B:$B,CONCATENATE($A31,AN$1))/SUM(COUNTIF('raw data'!$B:$B,CONCATENATE($A31,AN$1)),COUNTIF('raw data'!$C:$C,CONCATENATE($A31,AN$1)))),0)</f>
        <v>0</v>
      </c>
      <c r="AO31" s="5">
        <f>IFERROR(IF($A31=AO$1,"", COUNTIF('raw data'!$B:$B,CONCATENATE($A31,AO$1))/SUM(COUNTIF('raw data'!$B:$B,CONCATENATE($A31,AO$1)),COUNTIF('raw data'!$C:$C,CONCATENATE($A31,AO$1)))),0)</f>
        <v>0</v>
      </c>
      <c r="AP31" s="5">
        <f>IFERROR(IF($A31=AP$1,"", COUNTIF('raw data'!$B:$B,CONCATENATE($A31,AP$1))/SUM(COUNTIF('raw data'!$B:$B,CONCATENATE($A31,AP$1)),COUNTIF('raw data'!$C:$C,CONCATENATE($A31,AP$1)))),0)</f>
        <v>0</v>
      </c>
      <c r="AQ31" s="5">
        <f>IFERROR(IF($A31=AQ$1,"", COUNTIF('raw data'!$B:$B,CONCATENATE($A31,AQ$1))/SUM(COUNTIF('raw data'!$B:$B,CONCATENATE($A31,AQ$1)),COUNTIF('raw data'!$C:$C,CONCATENATE($A31,AQ$1)))),0)</f>
        <v>0</v>
      </c>
      <c r="AR31" s="5">
        <f>IFERROR(IF($A31=AR$1,"", COUNTIF('raw data'!$B:$B,CONCATENATE($A31,AR$1))/SUM(COUNTIF('raw data'!$B:$B,CONCATENATE($A31,AR$1)),COUNTIF('raw data'!$C:$C,CONCATENATE($A31,AR$1)))),0)</f>
        <v>0</v>
      </c>
      <c r="AS31" s="5">
        <f>IFERROR(IF($A31=AS$1,"", COUNTIF('raw data'!$B:$B,CONCATENATE($A31,AS$1))/SUM(COUNTIF('raw data'!$B:$B,CONCATENATE($A31,AS$1)),COUNTIF('raw data'!$C:$C,CONCATENATE($A31,AS$1)))),0)</f>
        <v>0</v>
      </c>
      <c r="AT31" s="5">
        <f>IFERROR(IF($A31=AT$1,"", COUNTIF('raw data'!$B:$B,CONCATENATE($A31,AT$1))/SUM(COUNTIF('raw data'!$B:$B,CONCATENATE($A31,AT$1)),COUNTIF('raw data'!$C:$C,CONCATENATE($A31,AT$1)))),0)</f>
        <v>0</v>
      </c>
      <c r="AU31" s="5">
        <f>IFERROR(IF($A31=AU$1,"", COUNTIF('raw data'!$B:$B,CONCATENATE($A31,AU$1))/SUM(COUNTIF('raw data'!$B:$B,CONCATENATE($A31,AU$1)),COUNTIF('raw data'!$C:$C,CONCATENATE($A31,AU$1)))),0)</f>
        <v>1</v>
      </c>
      <c r="AV31" s="5">
        <f>IFERROR(IF($A31=AV$1,"", COUNTIF('raw data'!$B:$B,CONCATENATE($A31,AV$1))/SUM(COUNTIF('raw data'!$B:$B,CONCATENATE($A31,AV$1)),COUNTIF('raw data'!$C:$C,CONCATENATE($A31,AV$1)))),0)</f>
        <v>0</v>
      </c>
      <c r="AW31" s="5">
        <f>IFERROR(IF($A31=AW$1,"", COUNTIF('raw data'!$B:$B,CONCATENATE($A31,AW$1))/SUM(COUNTIF('raw data'!$B:$B,CONCATENATE($A31,AW$1)),COUNTIF('raw data'!$C:$C,CONCATENATE($A31,AW$1)))),0)</f>
        <v>0</v>
      </c>
      <c r="AX31" s="5">
        <f>IFERROR(IF($A31=AX$1,"", COUNTIF('raw data'!$B:$B,CONCATENATE($A31,AX$1))/SUM(COUNTIF('raw data'!$B:$B,CONCATENATE($A31,AX$1)),COUNTIF('raw data'!$C:$C,CONCATENATE($A31,AX$1)))),0)</f>
        <v>0</v>
      </c>
      <c r="AY31" s="5">
        <f>IFERROR(IF($A31=AY$1,"", COUNTIF('raw data'!$B:$B,CONCATENATE($A31,AY$1))/SUM(COUNTIF('raw data'!$B:$B,CONCATENATE($A31,AY$1)),COUNTIF('raw data'!$C:$C,CONCATENATE($A31,AY$1)))),0)</f>
        <v>0</v>
      </c>
      <c r="AZ31" s="5">
        <f>IFERROR(IF($A31=AZ$1,"", COUNTIF('raw data'!$B:$B,CONCATENATE($A31,AZ$1))/SUM(COUNTIF('raw data'!$B:$B,CONCATENATE($A31,AZ$1)),COUNTIF('raw data'!$C:$C,CONCATENATE($A31,AZ$1)))),0)</f>
        <v>0</v>
      </c>
      <c r="BA31" s="5">
        <f>IFERROR(IF($A31=BA$1,"", COUNTIF('raw data'!$B:$B,CONCATENATE($A31,BA$1))/SUM(COUNTIF('raw data'!$B:$B,CONCATENATE($A31,BA$1)),COUNTIF('raw data'!$C:$C,CONCATENATE($A31,BA$1)))),0)</f>
        <v>1</v>
      </c>
      <c r="BB31" s="5">
        <f>IFERROR(IF($A31=BB$1,"", COUNTIF('raw data'!$B:$B,CONCATENATE($A31,BB$1))/SUM(COUNTIF('raw data'!$B:$B,CONCATENATE($A31,BB$1)),COUNTIF('raw data'!$C:$C,CONCATENATE($A31,BB$1)))),0)</f>
        <v>0</v>
      </c>
      <c r="BC31" s="5">
        <f>IFERROR(IF($A31=BC$1,"", COUNTIF('raw data'!$B:$B,CONCATENATE($A31,BC$1))/SUM(COUNTIF('raw data'!$B:$B,CONCATENATE($A31,BC$1)),COUNTIF('raw data'!$C:$C,CONCATENATE($A31,BC$1)))),0)</f>
        <v>0</v>
      </c>
      <c r="BD31" s="5">
        <f>IFERROR(IF($A31=BD$1,"", COUNTIF('raw data'!$B:$B,CONCATENATE($A31,BD$1))/SUM(COUNTIF('raw data'!$B:$B,CONCATENATE($A31,BD$1)),COUNTIF('raw data'!$C:$C,CONCATENATE($A31,BD$1)))),0)</f>
        <v>0</v>
      </c>
      <c r="BE31" s="5">
        <f>IFERROR(IF($A31=BE$1,"", COUNTIF('raw data'!$B:$B,CONCATENATE($A31,BE$1))/SUM(COUNTIF('raw data'!$B:$B,CONCATENATE($A31,BE$1)),COUNTIF('raw data'!$C:$C,CONCATENATE($A31,BE$1)))),0)</f>
        <v>0</v>
      </c>
      <c r="BF31" s="5">
        <f>IFERROR(IF($A31=BF$1,"", COUNTIF('raw data'!$B:$B,CONCATENATE($A31,BF$1))/SUM(COUNTIF('raw data'!$B:$B,CONCATENATE($A31,BF$1)),COUNTIF('raw data'!$C:$C,CONCATENATE($A31,BF$1)))),0)</f>
        <v>0</v>
      </c>
      <c r="BG31" s="5">
        <f>IFERROR(IF($A31=BG$1,"", COUNTIF('raw data'!$B:$B,CONCATENATE($A31,BG$1))/SUM(COUNTIF('raw data'!$B:$B,CONCATENATE($A31,BG$1)),COUNTIF('raw data'!$C:$C,CONCATENATE($A31,BG$1)))),0)</f>
        <v>0</v>
      </c>
      <c r="BH31" s="5">
        <f>IFERROR(IF($A31=BH$1,"", COUNTIF('raw data'!$B:$B,CONCATENATE($A31,BH$1))/SUM(COUNTIF('raw data'!$B:$B,CONCATENATE($A31,BH$1)),COUNTIF('raw data'!$C:$C,CONCATENATE($A31,BH$1)))),0)</f>
        <v>0</v>
      </c>
      <c r="BI31" s="5">
        <f>IFERROR(IF($A31=BI$1,"", COUNTIF('raw data'!$B:$B,CONCATENATE($A31,BI$1))/SUM(COUNTIF('raw data'!$B:$B,CONCATENATE($A31,BI$1)),COUNTIF('raw data'!$C:$C,CONCATENATE($A31,BI$1)))),0)</f>
        <v>0</v>
      </c>
      <c r="BJ31" s="5">
        <f>IFERROR(IF($A31=BJ$1,"", COUNTIF('raw data'!$B:$B,CONCATENATE($A31,BJ$1))/SUM(COUNTIF('raw data'!$B:$B,CONCATENATE($A31,BJ$1)),COUNTIF('raw data'!$C:$C,CONCATENATE($A31,BJ$1)))),0)</f>
        <v>0</v>
      </c>
      <c r="BK31" s="5">
        <f>IFERROR(IF($A31=BK$1,"", COUNTIF('raw data'!$B:$B,CONCATENATE($A31,BK$1))/SUM(COUNTIF('raw data'!$B:$B,CONCATENATE($A31,BK$1)),COUNTIF('raw data'!$C:$C,CONCATENATE($A31,BK$1)))),0)</f>
        <v>0</v>
      </c>
      <c r="BL31" s="5">
        <f>IFERROR(IF($A31=BL$1,"", COUNTIF('raw data'!$B:$B,CONCATENATE($A31,BL$1))/SUM(COUNTIF('raw data'!$B:$B,CONCATENATE($A31,BL$1)),COUNTIF('raw data'!$C:$C,CONCATENATE($A31,BL$1)))),0)</f>
        <v>0</v>
      </c>
      <c r="BM31" s="5">
        <f>IFERROR(IF($A31=BM$1,"", COUNTIF('raw data'!$B:$B,CONCATENATE($A31,BM$1))/SUM(COUNTIF('raw data'!$B:$B,CONCATENATE($A31,BM$1)),COUNTIF('raw data'!$C:$C,CONCATENATE($A31,BM$1)))),0)</f>
        <v>0</v>
      </c>
      <c r="BN31" s="5">
        <f>IFERROR(IF($A31=BN$1,"", COUNTIF('raw data'!$B:$B,CONCATENATE($A31,BN$1))/SUM(COUNTIF('raw data'!$B:$B,CONCATENATE($A31,BN$1)),COUNTIF('raw data'!$C:$C,CONCATENATE($A31,BN$1)))),0)</f>
        <v>0</v>
      </c>
      <c r="BO31" s="5">
        <f>IFERROR(IF($A31=BO$1,"", COUNTIF('raw data'!$B:$B,CONCATENATE($A31,BO$1))/SUM(COUNTIF('raw data'!$B:$B,CONCATENATE($A31,BO$1)),COUNTIF('raw data'!$C:$C,CONCATENATE($A31,BO$1)))),0)</f>
        <v>0</v>
      </c>
      <c r="BP31" s="5">
        <f>IFERROR(IF($A31=BP$1,"", COUNTIF('raw data'!$B:$B,CONCATENATE($A31,BP$1))/SUM(COUNTIF('raw data'!$B:$B,CONCATENATE($A31,BP$1)),COUNTIF('raw data'!$C:$C,CONCATENATE($A31,BP$1)))),0)</f>
        <v>0</v>
      </c>
      <c r="BQ31" s="5">
        <f>IFERROR(IF($A31=BQ$1,"", COUNTIF('raw data'!$B:$B,CONCATENATE($A31,BQ$1))/SUM(COUNTIF('raw data'!$B:$B,CONCATENATE($A31,BQ$1)),COUNTIF('raw data'!$C:$C,CONCATENATE($A31,BQ$1)))),0)</f>
        <v>0</v>
      </c>
      <c r="BR31" s="5">
        <f>IFERROR(IF($A31=BR$1,"", COUNTIF('raw data'!$B:$B,CONCATENATE($A31,BR$1))/SUM(COUNTIF('raw data'!$B:$B,CONCATENATE($A31,BR$1)),COUNTIF('raw data'!$C:$C,CONCATENATE($A31,BR$1)))),0)</f>
        <v>0</v>
      </c>
      <c r="BS31" s="5">
        <f>IFERROR(IF($A31=BS$1,"", COUNTIF('raw data'!$B:$B,CONCATENATE($A31,BS$1))/SUM(COUNTIF('raw data'!$B:$B,CONCATENATE($A31,BS$1)),COUNTIF('raw data'!$C:$C,CONCATENATE($A31,BS$1)))),0)</f>
        <v>0</v>
      </c>
      <c r="BT31" s="5">
        <f>IFERROR(IF($A31=BT$1,"", COUNTIF('raw data'!$B:$B,CONCATENATE($A31,BT$1))/SUM(COUNTIF('raw data'!$B:$B,CONCATENATE($A31,BT$1)),COUNTIF('raw data'!$C:$C,CONCATENATE($A31,BT$1)))),0)</f>
        <v>0</v>
      </c>
      <c r="BU31" s="5">
        <f>IFERROR(IF($A31=BU$1,"", COUNTIF('raw data'!$B:$B,CONCATENATE($A31,BU$1))/SUM(COUNTIF('raw data'!$B:$B,CONCATENATE($A31,BU$1)),COUNTIF('raw data'!$C:$C,CONCATENATE($A31,BU$1)))),0)</f>
        <v>0</v>
      </c>
      <c r="BV31" s="5">
        <f>IFERROR(IF($A31=BV$1,"", COUNTIF('raw data'!$B:$B,CONCATENATE($A31,BV$1))/SUM(COUNTIF('raw data'!$B:$B,CONCATENATE($A31,BV$1)),COUNTIF('raw data'!$C:$C,CONCATENATE($A31,BV$1)))),0)</f>
        <v>1</v>
      </c>
      <c r="BW31" s="5">
        <f>IFERROR(IF($A31=BW$1,"", COUNTIF('raw data'!$B:$B,CONCATENATE($A31,BW$1))/SUM(COUNTIF('raw data'!$B:$B,CONCATENATE($A31,BW$1)),COUNTIF('raw data'!$C:$C,CONCATENATE($A31,BW$1)))),0)</f>
        <v>0</v>
      </c>
      <c r="BX31" s="5">
        <f>IFERROR(IF($A31=BX$1,"", COUNTIF('raw data'!$B:$B,CONCATENATE($A31,BX$1))/SUM(COUNTIF('raw data'!$B:$B,CONCATENATE($A31,BX$1)),COUNTIF('raw data'!$C:$C,CONCATENATE($A31,BX$1)))),0)</f>
        <v>0</v>
      </c>
      <c r="BY31" s="5">
        <f>IFERROR(IF($A31=BY$1,"", COUNTIF('raw data'!$B:$B,CONCATENATE($A31,BY$1))/SUM(COUNTIF('raw data'!$B:$B,CONCATENATE($A31,BY$1)),COUNTIF('raw data'!$C:$C,CONCATENATE($A31,BY$1)))),0)</f>
        <v>0</v>
      </c>
      <c r="BZ31" s="5">
        <f>IFERROR(IF($A31=BZ$1,"", COUNTIF('raw data'!$B:$B,CONCATENATE($A31,BZ$1))/SUM(COUNTIF('raw data'!$B:$B,CONCATENATE($A31,BZ$1)),COUNTIF('raw data'!$C:$C,CONCATENATE($A31,BZ$1)))),0)</f>
        <v>0</v>
      </c>
      <c r="CA31" s="5">
        <f>IFERROR(IF($A31=CA$1,"", COUNTIF('raw data'!$B:$B,CONCATENATE($A31,CA$1))/SUM(COUNTIF('raw data'!$B:$B,CONCATENATE($A31,CA$1)),COUNTIF('raw data'!$C:$C,CONCATENATE($A31,CA$1)))),0)</f>
        <v>0</v>
      </c>
    </row>
    <row r="32">
      <c r="A32" s="6" t="str">
        <f>'winlose rates'!A32</f>
        <v>goombud/goombrat</v>
      </c>
      <c r="B32" s="5">
        <f>IFERROR(IF($A32=B$1,"", COUNTIF('raw data'!$B:$B,CONCATENATE($A32,B$1))/SUM(COUNTIF('raw data'!$B:$B,CONCATENATE($A32,B$1)),COUNTIF('raw data'!$C:$C,CONCATENATE($A32,B$1)))),0)</f>
        <v>0</v>
      </c>
      <c r="C32" s="5">
        <f>IFERROR(IF($A32=C$1,"", COUNTIF('raw data'!$B:$B,CONCATENATE($A32,C$1))/SUM(COUNTIF('raw data'!$B:$B,CONCATENATE($A32,C$1)),COUNTIF('raw data'!$C:$C,CONCATENATE($A32,C$1)))),0)</f>
        <v>0</v>
      </c>
      <c r="D32" s="5">
        <f>IFERROR(IF($A32=D$1,"", COUNTIF('raw data'!$B:$B,CONCATENATE($A32,D$1))/SUM(COUNTIF('raw data'!$B:$B,CONCATENATE($A32,D$1)),COUNTIF('raw data'!$C:$C,CONCATENATE($A32,D$1)))),0)</f>
        <v>0</v>
      </c>
      <c r="E32" s="5">
        <f>IFERROR(IF($A32=E$1,"", COUNTIF('raw data'!$B:$B,CONCATENATE($A32,E$1))/SUM(COUNTIF('raw data'!$B:$B,CONCATENATE($A32,E$1)),COUNTIF('raw data'!$C:$C,CONCATENATE($A32,E$1)))),0)</f>
        <v>0</v>
      </c>
      <c r="F32" s="5">
        <f>IFERROR(IF($A32=F$1,"", COUNTIF('raw data'!$B:$B,CONCATENATE($A32,F$1))/SUM(COUNTIF('raw data'!$B:$B,CONCATENATE($A32,F$1)),COUNTIF('raw data'!$C:$C,CONCATENATE($A32,F$1)))),0)</f>
        <v>0</v>
      </c>
      <c r="G32" s="5">
        <f>IFERROR(IF($A32=G$1,"", COUNTIF('raw data'!$B:$B,CONCATENATE($A32,G$1))/SUM(COUNTIF('raw data'!$B:$B,CONCATENATE($A32,G$1)),COUNTIF('raw data'!$C:$C,CONCATENATE($A32,G$1)))),0)</f>
        <v>0</v>
      </c>
      <c r="H32" s="5">
        <f>IFERROR(IF($A32=H$1,"", COUNTIF('raw data'!$B:$B,CONCATENATE($A32,H$1))/SUM(COUNTIF('raw data'!$B:$B,CONCATENATE($A32,H$1)),COUNTIF('raw data'!$C:$C,CONCATENATE($A32,H$1)))),0)</f>
        <v>0</v>
      </c>
      <c r="I32" s="5">
        <f>IFERROR(IF($A32=I$1,"", COUNTIF('raw data'!$B:$B,CONCATENATE($A32,I$1))/SUM(COUNTIF('raw data'!$B:$B,CONCATENATE($A32,I$1)),COUNTIF('raw data'!$C:$C,CONCATENATE($A32,I$1)))),0)</f>
        <v>0</v>
      </c>
      <c r="J32" s="5">
        <f>IFERROR(IF($A32=J$1,"", COUNTIF('raw data'!$B:$B,CONCATENATE($A32,J$1))/SUM(COUNTIF('raw data'!$B:$B,CONCATENATE($A32,J$1)),COUNTIF('raw data'!$C:$C,CONCATENATE($A32,J$1)))),0)</f>
        <v>0</v>
      </c>
      <c r="K32" s="5">
        <f>IFERROR(IF($A32=K$1,"", COUNTIF('raw data'!$B:$B,CONCATENATE($A32,K$1))/SUM(COUNTIF('raw data'!$B:$B,CONCATENATE($A32,K$1)),COUNTIF('raw data'!$C:$C,CONCATENATE($A32,K$1)))),0)</f>
        <v>0</v>
      </c>
      <c r="L32" s="5">
        <f>IFERROR(IF($A32=L$1,"", COUNTIF('raw data'!$B:$B,CONCATENATE($A32,L$1))/SUM(COUNTIF('raw data'!$B:$B,CONCATENATE($A32,L$1)),COUNTIF('raw data'!$C:$C,CONCATENATE($A32,L$1)))),0)</f>
        <v>0</v>
      </c>
      <c r="M32" s="5">
        <f>IFERROR(IF($A32=M$1,"", COUNTIF('raw data'!$B:$B,CONCATENATE($A32,M$1))/SUM(COUNTIF('raw data'!$B:$B,CONCATENATE($A32,M$1)),COUNTIF('raw data'!$C:$C,CONCATENATE($A32,M$1)))),0)</f>
        <v>1</v>
      </c>
      <c r="N32" s="5">
        <f>IFERROR(IF($A32=N$1,"", COUNTIF('raw data'!$B:$B,CONCATENATE($A32,N$1))/SUM(COUNTIF('raw data'!$B:$B,CONCATENATE($A32,N$1)),COUNTIF('raw data'!$C:$C,CONCATENATE($A32,N$1)))),0)</f>
        <v>0</v>
      </c>
      <c r="O32" s="5">
        <f>IFERROR(IF($A32=O$1,"", COUNTIF('raw data'!$B:$B,CONCATENATE($A32,O$1))/SUM(COUNTIF('raw data'!$B:$B,CONCATENATE($A32,O$1)),COUNTIF('raw data'!$C:$C,CONCATENATE($A32,O$1)))),0)</f>
        <v>0</v>
      </c>
      <c r="P32" s="5">
        <f>IFERROR(IF($A32=P$1,"", COUNTIF('raw data'!$B:$B,CONCATENATE($A32,P$1))/SUM(COUNTIF('raw data'!$B:$B,CONCATENATE($A32,P$1)),COUNTIF('raw data'!$C:$C,CONCATENATE($A32,P$1)))),0)</f>
        <v>0</v>
      </c>
      <c r="Q32" s="5">
        <f>IFERROR(IF($A32=Q$1,"", COUNTIF('raw data'!$B:$B,CONCATENATE($A32,Q$1))/SUM(COUNTIF('raw data'!$B:$B,CONCATENATE($A32,Q$1)),COUNTIF('raw data'!$C:$C,CONCATENATE($A32,Q$1)))),0)</f>
        <v>0</v>
      </c>
      <c r="R32" s="5">
        <f>IFERROR(IF($A32=R$1,"", COUNTIF('raw data'!$B:$B,CONCATENATE($A32,R$1))/SUM(COUNTIF('raw data'!$B:$B,CONCATENATE($A32,R$1)),COUNTIF('raw data'!$C:$C,CONCATENATE($A32,R$1)))),0)</f>
        <v>0</v>
      </c>
      <c r="S32" s="5">
        <f>IFERROR(IF($A32=S$1,"", COUNTIF('raw data'!$B:$B,CONCATENATE($A32,S$1))/SUM(COUNTIF('raw data'!$B:$B,CONCATENATE($A32,S$1)),COUNTIF('raw data'!$C:$C,CONCATENATE($A32,S$1)))),0)</f>
        <v>0</v>
      </c>
      <c r="T32" s="5">
        <f>IFERROR(IF($A32=T$1,"", COUNTIF('raw data'!$B:$B,CONCATENATE($A32,T$1))/SUM(COUNTIF('raw data'!$B:$B,CONCATENATE($A32,T$1)),COUNTIF('raw data'!$C:$C,CONCATENATE($A32,T$1)))),0)</f>
        <v>0</v>
      </c>
      <c r="U32" s="5">
        <f>IFERROR(IF($A32=U$1,"", COUNTIF('raw data'!$B:$B,CONCATENATE($A32,U$1))/SUM(COUNTIF('raw data'!$B:$B,CONCATENATE($A32,U$1)),COUNTIF('raw data'!$C:$C,CONCATENATE($A32,U$1)))),0)</f>
        <v>0</v>
      </c>
      <c r="V32" s="5">
        <f>IFERROR(IF($A32=V$1,"", COUNTIF('raw data'!$B:$B,CONCATENATE($A32,V$1))/SUM(COUNTIF('raw data'!$B:$B,CONCATENATE($A32,V$1)),COUNTIF('raw data'!$C:$C,CONCATENATE($A32,V$1)))),0)</f>
        <v>0</v>
      </c>
      <c r="W32" s="5">
        <f>IFERROR(IF($A32=W$1,"", COUNTIF('raw data'!$B:$B,CONCATENATE($A32,W$1))/SUM(COUNTIF('raw data'!$B:$B,CONCATENATE($A32,W$1)),COUNTIF('raw data'!$C:$C,CONCATENATE($A32,W$1)))),0)</f>
        <v>0</v>
      </c>
      <c r="X32" s="5">
        <f>IFERROR(IF($A32=X$1,"", COUNTIF('raw data'!$B:$B,CONCATENATE($A32,X$1))/SUM(COUNTIF('raw data'!$B:$B,CONCATENATE($A32,X$1)),COUNTIF('raw data'!$C:$C,CONCATENATE($A32,X$1)))),0)</f>
        <v>0</v>
      </c>
      <c r="Y32" s="5">
        <f>IFERROR(IF($A32=Y$1,"", COUNTIF('raw data'!$B:$B,CONCATENATE($A32,Y$1))/SUM(COUNTIF('raw data'!$B:$B,CONCATENATE($A32,Y$1)),COUNTIF('raw data'!$C:$C,CONCATENATE($A32,Y$1)))),0)</f>
        <v>0</v>
      </c>
      <c r="Z32" s="5">
        <f>IFERROR(IF($A32=Z$1,"", COUNTIF('raw data'!$B:$B,CONCATENATE($A32,Z$1))/SUM(COUNTIF('raw data'!$B:$B,CONCATENATE($A32,Z$1)),COUNTIF('raw data'!$C:$C,CONCATENATE($A32,Z$1)))),0)</f>
        <v>0</v>
      </c>
      <c r="AA32" s="5">
        <f>IFERROR(IF($A32=AA$1,"", COUNTIF('raw data'!$B:$B,CONCATENATE($A32,AA$1))/SUM(COUNTIF('raw data'!$B:$B,CONCATENATE($A32,AA$1)),COUNTIF('raw data'!$C:$C,CONCATENATE($A32,AA$1)))),0)</f>
        <v>0</v>
      </c>
      <c r="AB32" s="5">
        <f>IFERROR(IF($A32=AB$1,"", COUNTIF('raw data'!$B:$B,CONCATENATE($A32,AB$1))/SUM(COUNTIF('raw data'!$B:$B,CONCATENATE($A32,AB$1)),COUNTIF('raw data'!$C:$C,CONCATENATE($A32,AB$1)))),0)</f>
        <v>0</v>
      </c>
      <c r="AC32" s="5">
        <f>IFERROR(IF($A32=AC$1,"", COUNTIF('raw data'!$B:$B,CONCATENATE($A32,AC$1))/SUM(COUNTIF('raw data'!$B:$B,CONCATENATE($A32,AC$1)),COUNTIF('raw data'!$C:$C,CONCATENATE($A32,AC$1)))),0)</f>
        <v>0</v>
      </c>
      <c r="AD32" s="5">
        <f>IFERROR(IF($A32=AD$1,"", COUNTIF('raw data'!$B:$B,CONCATENATE($A32,AD$1))/SUM(COUNTIF('raw data'!$B:$B,CONCATENATE($A32,AD$1)),COUNTIF('raw data'!$C:$C,CONCATENATE($A32,AD$1)))),0)</f>
        <v>0</v>
      </c>
      <c r="AE32" s="5">
        <f>IFERROR(IF($A32=AE$1,"", COUNTIF('raw data'!$B:$B,CONCATENATE($A32,AE$1))/SUM(COUNTIF('raw data'!$B:$B,CONCATENATE($A32,AE$1)),COUNTIF('raw data'!$C:$C,CONCATENATE($A32,AE$1)))),0)</f>
        <v>0</v>
      </c>
      <c r="AF32" s="5" t="str">
        <f>IFERROR(IF($A32=AF$1,"", COUNTIF('raw data'!$B:$B,CONCATENATE($A32,AF$1))/SUM(COUNTIF('raw data'!$B:$B,CONCATENATE($A32,AF$1)),COUNTIF('raw data'!$C:$C,CONCATENATE($A32,AF$1)))),0)</f>
        <v/>
      </c>
      <c r="AG32" s="5">
        <f>IFERROR(IF($A32=AG$1,"", COUNTIF('raw data'!$B:$B,CONCATENATE($A32,AG$1))/SUM(COUNTIF('raw data'!$B:$B,CONCATENATE($A32,AG$1)),COUNTIF('raw data'!$C:$C,CONCATENATE($A32,AG$1)))),0)</f>
        <v>0</v>
      </c>
      <c r="AH32" s="5">
        <f>IFERROR(IF($A32=AH$1,"", COUNTIF('raw data'!$B:$B,CONCATENATE($A32,AH$1))/SUM(COUNTIF('raw data'!$B:$B,CONCATENATE($A32,AH$1)),COUNTIF('raw data'!$C:$C,CONCATENATE($A32,AH$1)))),0)</f>
        <v>0</v>
      </c>
      <c r="AI32" s="5">
        <f>IFERROR(IF($A32=AI$1,"", COUNTIF('raw data'!$B:$B,CONCATENATE($A32,AI$1))/SUM(COUNTIF('raw data'!$B:$B,CONCATENATE($A32,AI$1)),COUNTIF('raw data'!$C:$C,CONCATENATE($A32,AI$1)))),0)</f>
        <v>0</v>
      </c>
      <c r="AJ32" s="5">
        <f>IFERROR(IF($A32=AJ$1,"", COUNTIF('raw data'!$B:$B,CONCATENATE($A32,AJ$1))/SUM(COUNTIF('raw data'!$B:$B,CONCATENATE($A32,AJ$1)),COUNTIF('raw data'!$C:$C,CONCATENATE($A32,AJ$1)))),0)</f>
        <v>0</v>
      </c>
      <c r="AK32" s="5">
        <f>IFERROR(IF($A32=AK$1,"", COUNTIF('raw data'!$B:$B,CONCATENATE($A32,AK$1))/SUM(COUNTIF('raw data'!$B:$B,CONCATENATE($A32,AK$1)),COUNTIF('raw data'!$C:$C,CONCATENATE($A32,AK$1)))),0)</f>
        <v>0</v>
      </c>
      <c r="AL32" s="5">
        <f>IFERROR(IF($A32=AL$1,"", COUNTIF('raw data'!$B:$B,CONCATENATE($A32,AL$1))/SUM(COUNTIF('raw data'!$B:$B,CONCATENATE($A32,AL$1)),COUNTIF('raw data'!$C:$C,CONCATENATE($A32,AL$1)))),0)</f>
        <v>0</v>
      </c>
      <c r="AM32" s="5">
        <f>IFERROR(IF($A32=AM$1,"", COUNTIF('raw data'!$B:$B,CONCATENATE($A32,AM$1))/SUM(COUNTIF('raw data'!$B:$B,CONCATENATE($A32,AM$1)),COUNTIF('raw data'!$C:$C,CONCATENATE($A32,AM$1)))),0)</f>
        <v>0</v>
      </c>
      <c r="AN32" s="5">
        <f>IFERROR(IF($A32=AN$1,"", COUNTIF('raw data'!$B:$B,CONCATENATE($A32,AN$1))/SUM(COUNTIF('raw data'!$B:$B,CONCATENATE($A32,AN$1)),COUNTIF('raw data'!$C:$C,CONCATENATE($A32,AN$1)))),0)</f>
        <v>0</v>
      </c>
      <c r="AO32" s="5">
        <f>IFERROR(IF($A32=AO$1,"", COUNTIF('raw data'!$B:$B,CONCATENATE($A32,AO$1))/SUM(COUNTIF('raw data'!$B:$B,CONCATENATE($A32,AO$1)),COUNTIF('raw data'!$C:$C,CONCATENATE($A32,AO$1)))),0)</f>
        <v>0</v>
      </c>
      <c r="AP32" s="5">
        <f>IFERROR(IF($A32=AP$1,"", COUNTIF('raw data'!$B:$B,CONCATENATE($A32,AP$1))/SUM(COUNTIF('raw data'!$B:$B,CONCATENATE($A32,AP$1)),COUNTIF('raw data'!$C:$C,CONCATENATE($A32,AP$1)))),0)</f>
        <v>0</v>
      </c>
      <c r="AQ32" s="5">
        <f>IFERROR(IF($A32=AQ$1,"", COUNTIF('raw data'!$B:$B,CONCATENATE($A32,AQ$1))/SUM(COUNTIF('raw data'!$B:$B,CONCATENATE($A32,AQ$1)),COUNTIF('raw data'!$C:$C,CONCATENATE($A32,AQ$1)))),0)</f>
        <v>0</v>
      </c>
      <c r="AR32" s="5">
        <f>IFERROR(IF($A32=AR$1,"", COUNTIF('raw data'!$B:$B,CONCATENATE($A32,AR$1))/SUM(COUNTIF('raw data'!$B:$B,CONCATENATE($A32,AR$1)),COUNTIF('raw data'!$C:$C,CONCATENATE($A32,AR$1)))),0)</f>
        <v>0</v>
      </c>
      <c r="AS32" s="5">
        <f>IFERROR(IF($A32=AS$1,"", COUNTIF('raw data'!$B:$B,CONCATENATE($A32,AS$1))/SUM(COUNTIF('raw data'!$B:$B,CONCATENATE($A32,AS$1)),COUNTIF('raw data'!$C:$C,CONCATENATE($A32,AS$1)))),0)</f>
        <v>0</v>
      </c>
      <c r="AT32" s="5">
        <f>IFERROR(IF($A32=AT$1,"", COUNTIF('raw data'!$B:$B,CONCATENATE($A32,AT$1))/SUM(COUNTIF('raw data'!$B:$B,CONCATENATE($A32,AT$1)),COUNTIF('raw data'!$C:$C,CONCATENATE($A32,AT$1)))),0)</f>
        <v>0</v>
      </c>
      <c r="AU32" s="5">
        <f>IFERROR(IF($A32=AU$1,"", COUNTIF('raw data'!$B:$B,CONCATENATE($A32,AU$1))/SUM(COUNTIF('raw data'!$B:$B,CONCATENATE($A32,AU$1)),COUNTIF('raw data'!$C:$C,CONCATENATE($A32,AU$1)))),0)</f>
        <v>0</v>
      </c>
      <c r="AV32" s="5">
        <f>IFERROR(IF($A32=AV$1,"", COUNTIF('raw data'!$B:$B,CONCATENATE($A32,AV$1))/SUM(COUNTIF('raw data'!$B:$B,CONCATENATE($A32,AV$1)),COUNTIF('raw data'!$C:$C,CONCATENATE($A32,AV$1)))),0)</f>
        <v>0</v>
      </c>
      <c r="AW32" s="5">
        <f>IFERROR(IF($A32=AW$1,"", COUNTIF('raw data'!$B:$B,CONCATENATE($A32,AW$1))/SUM(COUNTIF('raw data'!$B:$B,CONCATENATE($A32,AW$1)),COUNTIF('raw data'!$C:$C,CONCATENATE($A32,AW$1)))),0)</f>
        <v>0</v>
      </c>
      <c r="AX32" s="5">
        <f>IFERROR(IF($A32=AX$1,"", COUNTIF('raw data'!$B:$B,CONCATENATE($A32,AX$1))/SUM(COUNTIF('raw data'!$B:$B,CONCATENATE($A32,AX$1)),COUNTIF('raw data'!$C:$C,CONCATENATE($A32,AX$1)))),0)</f>
        <v>0</v>
      </c>
      <c r="AY32" s="5">
        <f>IFERROR(IF($A32=AY$1,"", COUNTIF('raw data'!$B:$B,CONCATENATE($A32,AY$1))/SUM(COUNTIF('raw data'!$B:$B,CONCATENATE($A32,AY$1)),COUNTIF('raw data'!$C:$C,CONCATENATE($A32,AY$1)))),0)</f>
        <v>0</v>
      </c>
      <c r="AZ32" s="5">
        <f>IFERROR(IF($A32=AZ$1,"", COUNTIF('raw data'!$B:$B,CONCATENATE($A32,AZ$1))/SUM(COUNTIF('raw data'!$B:$B,CONCATENATE($A32,AZ$1)),COUNTIF('raw data'!$C:$C,CONCATENATE($A32,AZ$1)))),0)</f>
        <v>0</v>
      </c>
      <c r="BA32" s="5">
        <f>IFERROR(IF($A32=BA$1,"", COUNTIF('raw data'!$B:$B,CONCATENATE($A32,BA$1))/SUM(COUNTIF('raw data'!$B:$B,CONCATENATE($A32,BA$1)),COUNTIF('raw data'!$C:$C,CONCATENATE($A32,BA$1)))),0)</f>
        <v>0</v>
      </c>
      <c r="BB32" s="5">
        <f>IFERROR(IF($A32=BB$1,"", COUNTIF('raw data'!$B:$B,CONCATENATE($A32,BB$1))/SUM(COUNTIF('raw data'!$B:$B,CONCATENATE($A32,BB$1)),COUNTIF('raw data'!$C:$C,CONCATENATE($A32,BB$1)))),0)</f>
        <v>0</v>
      </c>
      <c r="BC32" s="5">
        <f>IFERROR(IF($A32=BC$1,"", COUNTIF('raw data'!$B:$B,CONCATENATE($A32,BC$1))/SUM(COUNTIF('raw data'!$B:$B,CONCATENATE($A32,BC$1)),COUNTIF('raw data'!$C:$C,CONCATENATE($A32,BC$1)))),0)</f>
        <v>0</v>
      </c>
      <c r="BD32" s="5">
        <f>IFERROR(IF($A32=BD$1,"", COUNTIF('raw data'!$B:$B,CONCATENATE($A32,BD$1))/SUM(COUNTIF('raw data'!$B:$B,CONCATENATE($A32,BD$1)),COUNTIF('raw data'!$C:$C,CONCATENATE($A32,BD$1)))),0)</f>
        <v>0</v>
      </c>
      <c r="BE32" s="5">
        <f>IFERROR(IF($A32=BE$1,"", COUNTIF('raw data'!$B:$B,CONCATENATE($A32,BE$1))/SUM(COUNTIF('raw data'!$B:$B,CONCATENATE($A32,BE$1)),COUNTIF('raw data'!$C:$C,CONCATENATE($A32,BE$1)))),0)</f>
        <v>0</v>
      </c>
      <c r="BF32" s="5">
        <f>IFERROR(IF($A32=BF$1,"", COUNTIF('raw data'!$B:$B,CONCATENATE($A32,BF$1))/SUM(COUNTIF('raw data'!$B:$B,CONCATENATE($A32,BF$1)),COUNTIF('raw data'!$C:$C,CONCATENATE($A32,BF$1)))),0)</f>
        <v>0</v>
      </c>
      <c r="BG32" s="5">
        <f>IFERROR(IF($A32=BG$1,"", COUNTIF('raw data'!$B:$B,CONCATENATE($A32,BG$1))/SUM(COUNTIF('raw data'!$B:$B,CONCATENATE($A32,BG$1)),COUNTIF('raw data'!$C:$C,CONCATENATE($A32,BG$1)))),0)</f>
        <v>0</v>
      </c>
      <c r="BH32" s="5">
        <f>IFERROR(IF($A32=BH$1,"", COUNTIF('raw data'!$B:$B,CONCATENATE($A32,BH$1))/SUM(COUNTIF('raw data'!$B:$B,CONCATENATE($A32,BH$1)),COUNTIF('raw data'!$C:$C,CONCATENATE($A32,BH$1)))),0)</f>
        <v>0</v>
      </c>
      <c r="BI32" s="5">
        <f>IFERROR(IF($A32=BI$1,"", COUNTIF('raw data'!$B:$B,CONCATENATE($A32,BI$1))/SUM(COUNTIF('raw data'!$B:$B,CONCATENATE($A32,BI$1)),COUNTIF('raw data'!$C:$C,CONCATENATE($A32,BI$1)))),0)</f>
        <v>0</v>
      </c>
      <c r="BJ32" s="5">
        <f>IFERROR(IF($A32=BJ$1,"", COUNTIF('raw data'!$B:$B,CONCATENATE($A32,BJ$1))/SUM(COUNTIF('raw data'!$B:$B,CONCATENATE($A32,BJ$1)),COUNTIF('raw data'!$C:$C,CONCATENATE($A32,BJ$1)))),0)</f>
        <v>0</v>
      </c>
      <c r="BK32" s="5">
        <f>IFERROR(IF($A32=BK$1,"", COUNTIF('raw data'!$B:$B,CONCATENATE($A32,BK$1))/SUM(COUNTIF('raw data'!$B:$B,CONCATENATE($A32,BK$1)),COUNTIF('raw data'!$C:$C,CONCATENATE($A32,BK$1)))),0)</f>
        <v>0</v>
      </c>
      <c r="BL32" s="5">
        <f>IFERROR(IF($A32=BL$1,"", COUNTIF('raw data'!$B:$B,CONCATENATE($A32,BL$1))/SUM(COUNTIF('raw data'!$B:$B,CONCATENATE($A32,BL$1)),COUNTIF('raw data'!$C:$C,CONCATENATE($A32,BL$1)))),0)</f>
        <v>0</v>
      </c>
      <c r="BM32" s="5">
        <f>IFERROR(IF($A32=BM$1,"", COUNTIF('raw data'!$B:$B,CONCATENATE($A32,BM$1))/SUM(COUNTIF('raw data'!$B:$B,CONCATENATE($A32,BM$1)),COUNTIF('raw data'!$C:$C,CONCATENATE($A32,BM$1)))),0)</f>
        <v>0</v>
      </c>
      <c r="BN32" s="5">
        <f>IFERROR(IF($A32=BN$1,"", COUNTIF('raw data'!$B:$B,CONCATENATE($A32,BN$1))/SUM(COUNTIF('raw data'!$B:$B,CONCATENATE($A32,BN$1)),COUNTIF('raw data'!$C:$C,CONCATENATE($A32,BN$1)))),0)</f>
        <v>0</v>
      </c>
      <c r="BO32" s="5">
        <f>IFERROR(IF($A32=BO$1,"", COUNTIF('raw data'!$B:$B,CONCATENATE($A32,BO$1))/SUM(COUNTIF('raw data'!$B:$B,CONCATENATE($A32,BO$1)),COUNTIF('raw data'!$C:$C,CONCATENATE($A32,BO$1)))),0)</f>
        <v>0</v>
      </c>
      <c r="BP32" s="5">
        <f>IFERROR(IF($A32=BP$1,"", COUNTIF('raw data'!$B:$B,CONCATENATE($A32,BP$1))/SUM(COUNTIF('raw data'!$B:$B,CONCATENATE($A32,BP$1)),COUNTIF('raw data'!$C:$C,CONCATENATE($A32,BP$1)))),0)</f>
        <v>0</v>
      </c>
      <c r="BQ32" s="5">
        <f>IFERROR(IF($A32=BQ$1,"", COUNTIF('raw data'!$B:$B,CONCATENATE($A32,BQ$1))/SUM(COUNTIF('raw data'!$B:$B,CONCATENATE($A32,BQ$1)),COUNTIF('raw data'!$C:$C,CONCATENATE($A32,BQ$1)))),0)</f>
        <v>0</v>
      </c>
      <c r="BR32" s="5">
        <f>IFERROR(IF($A32=BR$1,"", COUNTIF('raw data'!$B:$B,CONCATENATE($A32,BR$1))/SUM(COUNTIF('raw data'!$B:$B,CONCATENATE($A32,BR$1)),COUNTIF('raw data'!$C:$C,CONCATENATE($A32,BR$1)))),0)</f>
        <v>0</v>
      </c>
      <c r="BS32" s="5">
        <f>IFERROR(IF($A32=BS$1,"", COUNTIF('raw data'!$B:$B,CONCATENATE($A32,BS$1))/SUM(COUNTIF('raw data'!$B:$B,CONCATENATE($A32,BS$1)),COUNTIF('raw data'!$C:$C,CONCATENATE($A32,BS$1)))),0)</f>
        <v>0</v>
      </c>
      <c r="BT32" s="5">
        <f>IFERROR(IF($A32=BT$1,"", COUNTIF('raw data'!$B:$B,CONCATENATE($A32,BT$1))/SUM(COUNTIF('raw data'!$B:$B,CONCATENATE($A32,BT$1)),COUNTIF('raw data'!$C:$C,CONCATENATE($A32,BT$1)))),0)</f>
        <v>0</v>
      </c>
      <c r="BU32" s="5">
        <f>IFERROR(IF($A32=BU$1,"", COUNTIF('raw data'!$B:$B,CONCATENATE($A32,BU$1))/SUM(COUNTIF('raw data'!$B:$B,CONCATENATE($A32,BU$1)),COUNTIF('raw data'!$C:$C,CONCATENATE($A32,BU$1)))),0)</f>
        <v>0</v>
      </c>
      <c r="BV32" s="5">
        <f>IFERROR(IF($A32=BV$1,"", COUNTIF('raw data'!$B:$B,CONCATENATE($A32,BV$1))/SUM(COUNTIF('raw data'!$B:$B,CONCATENATE($A32,BV$1)),COUNTIF('raw data'!$C:$C,CONCATENATE($A32,BV$1)))),0)</f>
        <v>0</v>
      </c>
      <c r="BW32" s="5">
        <f>IFERROR(IF($A32=BW$1,"", COUNTIF('raw data'!$B:$B,CONCATENATE($A32,BW$1))/SUM(COUNTIF('raw data'!$B:$B,CONCATENATE($A32,BW$1)),COUNTIF('raw data'!$C:$C,CONCATENATE($A32,BW$1)))),0)</f>
        <v>0</v>
      </c>
      <c r="BX32" s="5">
        <f>IFERROR(IF($A32=BX$1,"", COUNTIF('raw data'!$B:$B,CONCATENATE($A32,BX$1))/SUM(COUNTIF('raw data'!$B:$B,CONCATENATE($A32,BX$1)),COUNTIF('raw data'!$C:$C,CONCATENATE($A32,BX$1)))),0)</f>
        <v>1</v>
      </c>
      <c r="BY32" s="5">
        <f>IFERROR(IF($A32=BY$1,"", COUNTIF('raw data'!$B:$B,CONCATENATE($A32,BY$1))/SUM(COUNTIF('raw data'!$B:$B,CONCATENATE($A32,BY$1)),COUNTIF('raw data'!$C:$C,CONCATENATE($A32,BY$1)))),0)</f>
        <v>0</v>
      </c>
      <c r="BZ32" s="5">
        <f>IFERROR(IF($A32=BZ$1,"", COUNTIF('raw data'!$B:$B,CONCATENATE($A32,BZ$1))/SUM(COUNTIF('raw data'!$B:$B,CONCATENATE($A32,BZ$1)),COUNTIF('raw data'!$C:$C,CONCATENATE($A32,BZ$1)))),0)</f>
        <v>0</v>
      </c>
      <c r="CA32" s="5">
        <f>IFERROR(IF($A32=CA$1,"", COUNTIF('raw data'!$B:$B,CONCATENATE($A32,CA$1))/SUM(COUNTIF('raw data'!$B:$B,CONCATENATE($A32,CA$1)),COUNTIF('raw data'!$C:$C,CONCATENATE($A32,CA$1)))),0)</f>
        <v>0</v>
      </c>
    </row>
    <row r="33">
      <c r="A33" s="6" t="str">
        <f>'winlose rates'!A33</f>
        <v>grinder (saw)</v>
      </c>
      <c r="B33" s="5">
        <f>IFERROR(IF($A33=B$1,"", COUNTIF('raw data'!$B:$B,CONCATENATE($A33,B$1))/SUM(COUNTIF('raw data'!$B:$B,CONCATENATE($A33,B$1)),COUNTIF('raw data'!$C:$C,CONCATENATE($A33,B$1)))),0)</f>
        <v>0</v>
      </c>
      <c r="C33" s="5">
        <f>IFERROR(IF($A33=C$1,"", COUNTIF('raw data'!$B:$B,CONCATENATE($A33,C$1))/SUM(COUNTIF('raw data'!$B:$B,CONCATENATE($A33,C$1)),COUNTIF('raw data'!$C:$C,CONCATENATE($A33,C$1)))),0)</f>
        <v>0</v>
      </c>
      <c r="D33" s="5">
        <f>IFERROR(IF($A33=D$1,"", COUNTIF('raw data'!$B:$B,CONCATENATE($A33,D$1))/SUM(COUNTIF('raw data'!$B:$B,CONCATENATE($A33,D$1)),COUNTIF('raw data'!$C:$C,CONCATENATE($A33,D$1)))),0)</f>
        <v>0</v>
      </c>
      <c r="E33" s="5">
        <f>IFERROR(IF($A33=E$1,"", COUNTIF('raw data'!$B:$B,CONCATENATE($A33,E$1))/SUM(COUNTIF('raw data'!$B:$B,CONCATENATE($A33,E$1)),COUNTIF('raw data'!$C:$C,CONCATENATE($A33,E$1)))),0)</f>
        <v>0</v>
      </c>
      <c r="F33" s="5">
        <f>IFERROR(IF($A33=F$1,"", COUNTIF('raw data'!$B:$B,CONCATENATE($A33,F$1))/SUM(COUNTIF('raw data'!$B:$B,CONCATENATE($A33,F$1)),COUNTIF('raw data'!$C:$C,CONCATENATE($A33,F$1)))),0)</f>
        <v>0</v>
      </c>
      <c r="G33" s="5">
        <f>IFERROR(IF($A33=G$1,"", COUNTIF('raw data'!$B:$B,CONCATENATE($A33,G$1))/SUM(COUNTIF('raw data'!$B:$B,CONCATENATE($A33,G$1)),COUNTIF('raw data'!$C:$C,CONCATENATE($A33,G$1)))),0)</f>
        <v>0</v>
      </c>
      <c r="H33" s="5">
        <f>IFERROR(IF($A33=H$1,"", COUNTIF('raw data'!$B:$B,CONCATENATE($A33,H$1))/SUM(COUNTIF('raw data'!$B:$B,CONCATENATE($A33,H$1)),COUNTIF('raw data'!$C:$C,CONCATENATE($A33,H$1)))),0)</f>
        <v>0</v>
      </c>
      <c r="I33" s="5">
        <f>IFERROR(IF($A33=I$1,"", COUNTIF('raw data'!$B:$B,CONCATENATE($A33,I$1))/SUM(COUNTIF('raw data'!$B:$B,CONCATENATE($A33,I$1)),COUNTIF('raw data'!$C:$C,CONCATENATE($A33,I$1)))),0)</f>
        <v>0</v>
      </c>
      <c r="J33" s="5">
        <f>IFERROR(IF($A33=J$1,"", COUNTIF('raw data'!$B:$B,CONCATENATE($A33,J$1))/SUM(COUNTIF('raw data'!$B:$B,CONCATENATE($A33,J$1)),COUNTIF('raw data'!$C:$C,CONCATENATE($A33,J$1)))),0)</f>
        <v>0</v>
      </c>
      <c r="K33" s="5">
        <f>IFERROR(IF($A33=K$1,"", COUNTIF('raw data'!$B:$B,CONCATENATE($A33,K$1))/SUM(COUNTIF('raw data'!$B:$B,CONCATENATE($A33,K$1)),COUNTIF('raw data'!$C:$C,CONCATENATE($A33,K$1)))),0)</f>
        <v>0</v>
      </c>
      <c r="L33" s="5">
        <f>IFERROR(IF($A33=L$1,"", COUNTIF('raw data'!$B:$B,CONCATENATE($A33,L$1))/SUM(COUNTIF('raw data'!$B:$B,CONCATENATE($A33,L$1)),COUNTIF('raw data'!$C:$C,CONCATENATE($A33,L$1)))),0)</f>
        <v>0</v>
      </c>
      <c r="M33" s="5">
        <f>IFERROR(IF($A33=M$1,"", COUNTIF('raw data'!$B:$B,CONCATENATE($A33,M$1))/SUM(COUNTIF('raw data'!$B:$B,CONCATENATE($A33,M$1)),COUNTIF('raw data'!$C:$C,CONCATENATE($A33,M$1)))),0)</f>
        <v>0</v>
      </c>
      <c r="N33" s="5">
        <f>IFERROR(IF($A33=N$1,"", COUNTIF('raw data'!$B:$B,CONCATENATE($A33,N$1))/SUM(COUNTIF('raw data'!$B:$B,CONCATENATE($A33,N$1)),COUNTIF('raw data'!$C:$C,CONCATENATE($A33,N$1)))),0)</f>
        <v>0</v>
      </c>
      <c r="O33" s="5">
        <f>IFERROR(IF($A33=O$1,"", COUNTIF('raw data'!$B:$B,CONCATENATE($A33,O$1))/SUM(COUNTIF('raw data'!$B:$B,CONCATENATE($A33,O$1)),COUNTIF('raw data'!$C:$C,CONCATENATE($A33,O$1)))),0)</f>
        <v>0</v>
      </c>
      <c r="P33" s="5">
        <f>IFERROR(IF($A33=P$1,"", COUNTIF('raw data'!$B:$B,CONCATENATE($A33,P$1))/SUM(COUNTIF('raw data'!$B:$B,CONCATENATE($A33,P$1)),COUNTIF('raw data'!$C:$C,CONCATENATE($A33,P$1)))),0)</f>
        <v>0</v>
      </c>
      <c r="Q33" s="5">
        <f>IFERROR(IF($A33=Q$1,"", COUNTIF('raw data'!$B:$B,CONCATENATE($A33,Q$1))/SUM(COUNTIF('raw data'!$B:$B,CONCATENATE($A33,Q$1)),COUNTIF('raw data'!$C:$C,CONCATENATE($A33,Q$1)))),0)</f>
        <v>0</v>
      </c>
      <c r="R33" s="5">
        <f>IFERROR(IF($A33=R$1,"", COUNTIF('raw data'!$B:$B,CONCATENATE($A33,R$1))/SUM(COUNTIF('raw data'!$B:$B,CONCATENATE($A33,R$1)),COUNTIF('raw data'!$C:$C,CONCATENATE($A33,R$1)))),0)</f>
        <v>1</v>
      </c>
      <c r="S33" s="5">
        <f>IFERROR(IF($A33=S$1,"", COUNTIF('raw data'!$B:$B,CONCATENATE($A33,S$1))/SUM(COUNTIF('raw data'!$B:$B,CONCATENATE($A33,S$1)),COUNTIF('raw data'!$C:$C,CONCATENATE($A33,S$1)))),0)</f>
        <v>0</v>
      </c>
      <c r="T33" s="5">
        <f>IFERROR(IF($A33=T$1,"", COUNTIF('raw data'!$B:$B,CONCATENATE($A33,T$1))/SUM(COUNTIF('raw data'!$B:$B,CONCATENATE($A33,T$1)),COUNTIF('raw data'!$C:$C,CONCATENATE($A33,T$1)))),0)</f>
        <v>0</v>
      </c>
      <c r="U33" s="5">
        <f>IFERROR(IF($A33=U$1,"", COUNTIF('raw data'!$B:$B,CONCATENATE($A33,U$1))/SUM(COUNTIF('raw data'!$B:$B,CONCATENATE($A33,U$1)),COUNTIF('raw data'!$C:$C,CONCATENATE($A33,U$1)))),0)</f>
        <v>0</v>
      </c>
      <c r="V33" s="5">
        <f>IFERROR(IF($A33=V$1,"", COUNTIF('raw data'!$B:$B,CONCATENATE($A33,V$1))/SUM(COUNTIF('raw data'!$B:$B,CONCATENATE($A33,V$1)),COUNTIF('raw data'!$C:$C,CONCATENATE($A33,V$1)))),0)</f>
        <v>0</v>
      </c>
      <c r="W33" s="5">
        <f>IFERROR(IF($A33=W$1,"", COUNTIF('raw data'!$B:$B,CONCATENATE($A33,W$1))/SUM(COUNTIF('raw data'!$B:$B,CONCATENATE($A33,W$1)),COUNTIF('raw data'!$C:$C,CONCATENATE($A33,W$1)))),0)</f>
        <v>0</v>
      </c>
      <c r="X33" s="5">
        <f>IFERROR(IF($A33=X$1,"", COUNTIF('raw data'!$B:$B,CONCATENATE($A33,X$1))/SUM(COUNTIF('raw data'!$B:$B,CONCATENATE($A33,X$1)),COUNTIF('raw data'!$C:$C,CONCATENATE($A33,X$1)))),0)</f>
        <v>0</v>
      </c>
      <c r="Y33" s="5">
        <f>IFERROR(IF($A33=Y$1,"", COUNTIF('raw data'!$B:$B,CONCATENATE($A33,Y$1))/SUM(COUNTIF('raw data'!$B:$B,CONCATENATE($A33,Y$1)),COUNTIF('raw data'!$C:$C,CONCATENATE($A33,Y$1)))),0)</f>
        <v>0</v>
      </c>
      <c r="Z33" s="5">
        <f>IFERROR(IF($A33=Z$1,"", COUNTIF('raw data'!$B:$B,CONCATENATE($A33,Z$1))/SUM(COUNTIF('raw data'!$B:$B,CONCATENATE($A33,Z$1)),COUNTIF('raw data'!$C:$C,CONCATENATE($A33,Z$1)))),0)</f>
        <v>0</v>
      </c>
      <c r="AA33" s="5">
        <f>IFERROR(IF($A33=AA$1,"", COUNTIF('raw data'!$B:$B,CONCATENATE($A33,AA$1))/SUM(COUNTIF('raw data'!$B:$B,CONCATENATE($A33,AA$1)),COUNTIF('raw data'!$C:$C,CONCATENATE($A33,AA$1)))),0)</f>
        <v>0</v>
      </c>
      <c r="AB33" s="5">
        <f>IFERROR(IF($A33=AB$1,"", COUNTIF('raw data'!$B:$B,CONCATENATE($A33,AB$1))/SUM(COUNTIF('raw data'!$B:$B,CONCATENATE($A33,AB$1)),COUNTIF('raw data'!$C:$C,CONCATENATE($A33,AB$1)))),0)</f>
        <v>0</v>
      </c>
      <c r="AC33" s="5">
        <f>IFERROR(IF($A33=AC$1,"", COUNTIF('raw data'!$B:$B,CONCATENATE($A33,AC$1))/SUM(COUNTIF('raw data'!$B:$B,CONCATENATE($A33,AC$1)),COUNTIF('raw data'!$C:$C,CONCATENATE($A33,AC$1)))),0)</f>
        <v>0</v>
      </c>
      <c r="AD33" s="5">
        <f>IFERROR(IF($A33=AD$1,"", COUNTIF('raw data'!$B:$B,CONCATENATE($A33,AD$1))/SUM(COUNTIF('raw data'!$B:$B,CONCATENATE($A33,AD$1)),COUNTIF('raw data'!$C:$C,CONCATENATE($A33,AD$1)))),0)</f>
        <v>0</v>
      </c>
      <c r="AE33" s="5">
        <f>IFERROR(IF($A33=AE$1,"", COUNTIF('raw data'!$B:$B,CONCATENATE($A33,AE$1))/SUM(COUNTIF('raw data'!$B:$B,CONCATENATE($A33,AE$1)),COUNTIF('raw data'!$C:$C,CONCATENATE($A33,AE$1)))),0)</f>
        <v>0</v>
      </c>
      <c r="AF33" s="5">
        <f>IFERROR(IF($A33=AF$1,"", COUNTIF('raw data'!$B:$B,CONCATENATE($A33,AF$1))/SUM(COUNTIF('raw data'!$B:$B,CONCATENATE($A33,AF$1)),COUNTIF('raw data'!$C:$C,CONCATENATE($A33,AF$1)))),0)</f>
        <v>0</v>
      </c>
      <c r="AG33" s="5" t="str">
        <f>IFERROR(IF($A33=AG$1,"", COUNTIF('raw data'!$B:$B,CONCATENATE($A33,AG$1))/SUM(COUNTIF('raw data'!$B:$B,CONCATENATE($A33,AG$1)),COUNTIF('raw data'!$C:$C,CONCATENATE($A33,AG$1)))),0)</f>
        <v/>
      </c>
      <c r="AH33" s="5">
        <f>IFERROR(IF($A33=AH$1,"", COUNTIF('raw data'!$B:$B,CONCATENATE($A33,AH$1))/SUM(COUNTIF('raw data'!$B:$B,CONCATENATE($A33,AH$1)),COUNTIF('raw data'!$C:$C,CONCATENATE($A33,AH$1)))),0)</f>
        <v>0</v>
      </c>
      <c r="AI33" s="5">
        <f>IFERROR(IF($A33=AI$1,"", COUNTIF('raw data'!$B:$B,CONCATENATE($A33,AI$1))/SUM(COUNTIF('raw data'!$B:$B,CONCATENATE($A33,AI$1)),COUNTIF('raw data'!$C:$C,CONCATENATE($A33,AI$1)))),0)</f>
        <v>0.5</v>
      </c>
      <c r="AJ33" s="5">
        <f>IFERROR(IF($A33=AJ$1,"", COUNTIF('raw data'!$B:$B,CONCATENATE($A33,AJ$1))/SUM(COUNTIF('raw data'!$B:$B,CONCATENATE($A33,AJ$1)),COUNTIF('raw data'!$C:$C,CONCATENATE($A33,AJ$1)))),0)</f>
        <v>0</v>
      </c>
      <c r="AK33" s="5">
        <f>IFERROR(IF($A33=AK$1,"", COUNTIF('raw data'!$B:$B,CONCATENATE($A33,AK$1))/SUM(COUNTIF('raw data'!$B:$B,CONCATENATE($A33,AK$1)),COUNTIF('raw data'!$C:$C,CONCATENATE($A33,AK$1)))),0)</f>
        <v>0</v>
      </c>
      <c r="AL33" s="5">
        <f>IFERROR(IF($A33=AL$1,"", COUNTIF('raw data'!$B:$B,CONCATENATE($A33,AL$1))/SUM(COUNTIF('raw data'!$B:$B,CONCATENATE($A33,AL$1)),COUNTIF('raw data'!$C:$C,CONCATENATE($A33,AL$1)))),0)</f>
        <v>0</v>
      </c>
      <c r="AM33" s="5">
        <f>IFERROR(IF($A33=AM$1,"", COUNTIF('raw data'!$B:$B,CONCATENATE($A33,AM$1))/SUM(COUNTIF('raw data'!$B:$B,CONCATENATE($A33,AM$1)),COUNTIF('raw data'!$C:$C,CONCATENATE($A33,AM$1)))),0)</f>
        <v>0</v>
      </c>
      <c r="AN33" s="5">
        <f>IFERROR(IF($A33=AN$1,"", COUNTIF('raw data'!$B:$B,CONCATENATE($A33,AN$1))/SUM(COUNTIF('raw data'!$B:$B,CONCATENATE($A33,AN$1)),COUNTIF('raw data'!$C:$C,CONCATENATE($A33,AN$1)))),0)</f>
        <v>0</v>
      </c>
      <c r="AO33" s="5">
        <f>IFERROR(IF($A33=AO$1,"", COUNTIF('raw data'!$B:$B,CONCATENATE($A33,AO$1))/SUM(COUNTIF('raw data'!$B:$B,CONCATENATE($A33,AO$1)),COUNTIF('raw data'!$C:$C,CONCATENATE($A33,AO$1)))),0)</f>
        <v>0</v>
      </c>
      <c r="AP33" s="5">
        <f>IFERROR(IF($A33=AP$1,"", COUNTIF('raw data'!$B:$B,CONCATENATE($A33,AP$1))/SUM(COUNTIF('raw data'!$B:$B,CONCATENATE($A33,AP$1)),COUNTIF('raw data'!$C:$C,CONCATENATE($A33,AP$1)))),0)</f>
        <v>1</v>
      </c>
      <c r="AQ33" s="5">
        <f>IFERROR(IF($A33=AQ$1,"", COUNTIF('raw data'!$B:$B,CONCATENATE($A33,AQ$1))/SUM(COUNTIF('raw data'!$B:$B,CONCATENATE($A33,AQ$1)),COUNTIF('raw data'!$C:$C,CONCATENATE($A33,AQ$1)))),0)</f>
        <v>0</v>
      </c>
      <c r="AR33" s="5">
        <f>IFERROR(IF($A33=AR$1,"", COUNTIF('raw data'!$B:$B,CONCATENATE($A33,AR$1))/SUM(COUNTIF('raw data'!$B:$B,CONCATENATE($A33,AR$1)),COUNTIF('raw data'!$C:$C,CONCATENATE($A33,AR$1)))),0)</f>
        <v>0</v>
      </c>
      <c r="AS33" s="5">
        <f>IFERROR(IF($A33=AS$1,"", COUNTIF('raw data'!$B:$B,CONCATENATE($A33,AS$1))/SUM(COUNTIF('raw data'!$B:$B,CONCATENATE($A33,AS$1)),COUNTIF('raw data'!$C:$C,CONCATENATE($A33,AS$1)))),0)</f>
        <v>0</v>
      </c>
      <c r="AT33" s="5">
        <f>IFERROR(IF($A33=AT$1,"", COUNTIF('raw data'!$B:$B,CONCATENATE($A33,AT$1))/SUM(COUNTIF('raw data'!$B:$B,CONCATENATE($A33,AT$1)),COUNTIF('raw data'!$C:$C,CONCATENATE($A33,AT$1)))),0)</f>
        <v>0</v>
      </c>
      <c r="AU33" s="5">
        <f>IFERROR(IF($A33=AU$1,"", COUNTIF('raw data'!$B:$B,CONCATENATE($A33,AU$1))/SUM(COUNTIF('raw data'!$B:$B,CONCATENATE($A33,AU$1)),COUNTIF('raw data'!$C:$C,CONCATENATE($A33,AU$1)))),0)</f>
        <v>1</v>
      </c>
      <c r="AV33" s="5">
        <f>IFERROR(IF($A33=AV$1,"", COUNTIF('raw data'!$B:$B,CONCATENATE($A33,AV$1))/SUM(COUNTIF('raw data'!$B:$B,CONCATENATE($A33,AV$1)),COUNTIF('raw data'!$C:$C,CONCATENATE($A33,AV$1)))),0)</f>
        <v>0</v>
      </c>
      <c r="AW33" s="5">
        <f>IFERROR(IF($A33=AW$1,"", COUNTIF('raw data'!$B:$B,CONCATENATE($A33,AW$1))/SUM(COUNTIF('raw data'!$B:$B,CONCATENATE($A33,AW$1)),COUNTIF('raw data'!$C:$C,CONCATENATE($A33,AW$1)))),0)</f>
        <v>0</v>
      </c>
      <c r="AX33" s="5">
        <f>IFERROR(IF($A33=AX$1,"", COUNTIF('raw data'!$B:$B,CONCATENATE($A33,AX$1))/SUM(COUNTIF('raw data'!$B:$B,CONCATENATE($A33,AX$1)),COUNTIF('raw data'!$C:$C,CONCATENATE($A33,AX$1)))),0)</f>
        <v>0</v>
      </c>
      <c r="AY33" s="5">
        <f>IFERROR(IF($A33=AY$1,"", COUNTIF('raw data'!$B:$B,CONCATENATE($A33,AY$1))/SUM(COUNTIF('raw data'!$B:$B,CONCATENATE($A33,AY$1)),COUNTIF('raw data'!$C:$C,CONCATENATE($A33,AY$1)))),0)</f>
        <v>0</v>
      </c>
      <c r="AZ33" s="5">
        <f>IFERROR(IF($A33=AZ$1,"", COUNTIF('raw data'!$B:$B,CONCATENATE($A33,AZ$1))/SUM(COUNTIF('raw data'!$B:$B,CONCATENATE($A33,AZ$1)),COUNTIF('raw data'!$C:$C,CONCATENATE($A33,AZ$1)))),0)</f>
        <v>0</v>
      </c>
      <c r="BA33" s="5">
        <f>IFERROR(IF($A33=BA$1,"", COUNTIF('raw data'!$B:$B,CONCATENATE($A33,BA$1))/SUM(COUNTIF('raw data'!$B:$B,CONCATENATE($A33,BA$1)),COUNTIF('raw data'!$C:$C,CONCATENATE($A33,BA$1)))),0)</f>
        <v>0</v>
      </c>
      <c r="BB33" s="5">
        <f>IFERROR(IF($A33=BB$1,"", COUNTIF('raw data'!$B:$B,CONCATENATE($A33,BB$1))/SUM(COUNTIF('raw data'!$B:$B,CONCATENATE($A33,BB$1)),COUNTIF('raw data'!$C:$C,CONCATENATE($A33,BB$1)))),0)</f>
        <v>0</v>
      </c>
      <c r="BC33" s="5">
        <f>IFERROR(IF($A33=BC$1,"", COUNTIF('raw data'!$B:$B,CONCATENATE($A33,BC$1))/SUM(COUNTIF('raw data'!$B:$B,CONCATENATE($A33,BC$1)),COUNTIF('raw data'!$C:$C,CONCATENATE($A33,BC$1)))),0)</f>
        <v>0</v>
      </c>
      <c r="BD33" s="5">
        <f>IFERROR(IF($A33=BD$1,"", COUNTIF('raw data'!$B:$B,CONCATENATE($A33,BD$1))/SUM(COUNTIF('raw data'!$B:$B,CONCATENATE($A33,BD$1)),COUNTIF('raw data'!$C:$C,CONCATENATE($A33,BD$1)))),0)</f>
        <v>0</v>
      </c>
      <c r="BE33" s="5">
        <f>IFERROR(IF($A33=BE$1,"", COUNTIF('raw data'!$B:$B,CONCATENATE($A33,BE$1))/SUM(COUNTIF('raw data'!$B:$B,CONCATENATE($A33,BE$1)),COUNTIF('raw data'!$C:$C,CONCATENATE($A33,BE$1)))),0)</f>
        <v>0</v>
      </c>
      <c r="BF33" s="5">
        <f>IFERROR(IF($A33=BF$1,"", COUNTIF('raw data'!$B:$B,CONCATENATE($A33,BF$1))/SUM(COUNTIF('raw data'!$B:$B,CONCATENATE($A33,BF$1)),COUNTIF('raw data'!$C:$C,CONCATENATE($A33,BF$1)))),0)</f>
        <v>0</v>
      </c>
      <c r="BG33" s="5">
        <f>IFERROR(IF($A33=BG$1,"", COUNTIF('raw data'!$B:$B,CONCATENATE($A33,BG$1))/SUM(COUNTIF('raw data'!$B:$B,CONCATENATE($A33,BG$1)),COUNTIF('raw data'!$C:$C,CONCATENATE($A33,BG$1)))),0)</f>
        <v>0</v>
      </c>
      <c r="BH33" s="5">
        <f>IFERROR(IF($A33=BH$1,"", COUNTIF('raw data'!$B:$B,CONCATENATE($A33,BH$1))/SUM(COUNTIF('raw data'!$B:$B,CONCATENATE($A33,BH$1)),COUNTIF('raw data'!$C:$C,CONCATENATE($A33,BH$1)))),0)</f>
        <v>0</v>
      </c>
      <c r="BI33" s="5">
        <f>IFERROR(IF($A33=BI$1,"", COUNTIF('raw data'!$B:$B,CONCATENATE($A33,BI$1))/SUM(COUNTIF('raw data'!$B:$B,CONCATENATE($A33,BI$1)),COUNTIF('raw data'!$C:$C,CONCATENATE($A33,BI$1)))),0)</f>
        <v>0</v>
      </c>
      <c r="BJ33" s="5">
        <f>IFERROR(IF($A33=BJ$1,"", COUNTIF('raw data'!$B:$B,CONCATENATE($A33,BJ$1))/SUM(COUNTIF('raw data'!$B:$B,CONCATENATE($A33,BJ$1)),COUNTIF('raw data'!$C:$C,CONCATENATE($A33,BJ$1)))),0)</f>
        <v>0</v>
      </c>
      <c r="BK33" s="5">
        <f>IFERROR(IF($A33=BK$1,"", COUNTIF('raw data'!$B:$B,CONCATENATE($A33,BK$1))/SUM(COUNTIF('raw data'!$B:$B,CONCATENATE($A33,BK$1)),COUNTIF('raw data'!$C:$C,CONCATENATE($A33,BK$1)))),0)</f>
        <v>0</v>
      </c>
      <c r="BL33" s="5">
        <f>IFERROR(IF($A33=BL$1,"", COUNTIF('raw data'!$B:$B,CONCATENATE($A33,BL$1))/SUM(COUNTIF('raw data'!$B:$B,CONCATENATE($A33,BL$1)),COUNTIF('raw data'!$C:$C,CONCATENATE($A33,BL$1)))),0)</f>
        <v>0</v>
      </c>
      <c r="BM33" s="5">
        <f>IFERROR(IF($A33=BM$1,"", COUNTIF('raw data'!$B:$B,CONCATENATE($A33,BM$1))/SUM(COUNTIF('raw data'!$B:$B,CONCATENATE($A33,BM$1)),COUNTIF('raw data'!$C:$C,CONCATENATE($A33,BM$1)))),0)</f>
        <v>0</v>
      </c>
      <c r="BN33" s="5">
        <f>IFERROR(IF($A33=BN$1,"", COUNTIF('raw data'!$B:$B,CONCATENATE($A33,BN$1))/SUM(COUNTIF('raw data'!$B:$B,CONCATENATE($A33,BN$1)),COUNTIF('raw data'!$C:$C,CONCATENATE($A33,BN$1)))),0)</f>
        <v>0</v>
      </c>
      <c r="BO33" s="5">
        <f>IFERROR(IF($A33=BO$1,"", COUNTIF('raw data'!$B:$B,CONCATENATE($A33,BO$1))/SUM(COUNTIF('raw data'!$B:$B,CONCATENATE($A33,BO$1)),COUNTIF('raw data'!$C:$C,CONCATENATE($A33,BO$1)))),0)</f>
        <v>0</v>
      </c>
      <c r="BP33" s="5">
        <f>IFERROR(IF($A33=BP$1,"", COUNTIF('raw data'!$B:$B,CONCATENATE($A33,BP$1))/SUM(COUNTIF('raw data'!$B:$B,CONCATENATE($A33,BP$1)),COUNTIF('raw data'!$C:$C,CONCATENATE($A33,BP$1)))),0)</f>
        <v>0</v>
      </c>
      <c r="BQ33" s="5">
        <f>IFERROR(IF($A33=BQ$1,"", COUNTIF('raw data'!$B:$B,CONCATENATE($A33,BQ$1))/SUM(COUNTIF('raw data'!$B:$B,CONCATENATE($A33,BQ$1)),COUNTIF('raw data'!$C:$C,CONCATENATE($A33,BQ$1)))),0)</f>
        <v>0</v>
      </c>
      <c r="BR33" s="5">
        <f>IFERROR(IF($A33=BR$1,"", COUNTIF('raw data'!$B:$B,CONCATENATE($A33,BR$1))/SUM(COUNTIF('raw data'!$B:$B,CONCATENATE($A33,BR$1)),COUNTIF('raw data'!$C:$C,CONCATENATE($A33,BR$1)))),0)</f>
        <v>0</v>
      </c>
      <c r="BS33" s="5">
        <f>IFERROR(IF($A33=BS$1,"", COUNTIF('raw data'!$B:$B,CONCATENATE($A33,BS$1))/SUM(COUNTIF('raw data'!$B:$B,CONCATENATE($A33,BS$1)),COUNTIF('raw data'!$C:$C,CONCATENATE($A33,BS$1)))),0)</f>
        <v>0</v>
      </c>
      <c r="BT33" s="5">
        <f>IFERROR(IF($A33=BT$1,"", COUNTIF('raw data'!$B:$B,CONCATENATE($A33,BT$1))/SUM(COUNTIF('raw data'!$B:$B,CONCATENATE($A33,BT$1)),COUNTIF('raw data'!$C:$C,CONCATENATE($A33,BT$1)))),0)</f>
        <v>0</v>
      </c>
      <c r="BU33" s="5">
        <f>IFERROR(IF($A33=BU$1,"", COUNTIF('raw data'!$B:$B,CONCATENATE($A33,BU$1))/SUM(COUNTIF('raw data'!$B:$B,CONCATENATE($A33,BU$1)),COUNTIF('raw data'!$C:$C,CONCATENATE($A33,BU$1)))),0)</f>
        <v>0</v>
      </c>
      <c r="BV33" s="5">
        <f>IFERROR(IF($A33=BV$1,"", COUNTIF('raw data'!$B:$B,CONCATENATE($A33,BV$1))/SUM(COUNTIF('raw data'!$B:$B,CONCATENATE($A33,BV$1)),COUNTIF('raw data'!$C:$C,CONCATENATE($A33,BV$1)))),0)</f>
        <v>0</v>
      </c>
      <c r="BW33" s="5">
        <f>IFERROR(IF($A33=BW$1,"", COUNTIF('raw data'!$B:$B,CONCATENATE($A33,BW$1))/SUM(COUNTIF('raw data'!$B:$B,CONCATENATE($A33,BW$1)),COUNTIF('raw data'!$C:$C,CONCATENATE($A33,BW$1)))),0)</f>
        <v>0</v>
      </c>
      <c r="BX33" s="5">
        <f>IFERROR(IF($A33=BX$1,"", COUNTIF('raw data'!$B:$B,CONCATENATE($A33,BX$1))/SUM(COUNTIF('raw data'!$B:$B,CONCATENATE($A33,BX$1)),COUNTIF('raw data'!$C:$C,CONCATENATE($A33,BX$1)))),0)</f>
        <v>0</v>
      </c>
      <c r="BY33" s="5">
        <f>IFERROR(IF($A33=BY$1,"", COUNTIF('raw data'!$B:$B,CONCATENATE($A33,BY$1))/SUM(COUNTIF('raw data'!$B:$B,CONCATENATE($A33,BY$1)),COUNTIF('raw data'!$C:$C,CONCATENATE($A33,BY$1)))),0)</f>
        <v>0</v>
      </c>
      <c r="BZ33" s="5">
        <f>IFERROR(IF($A33=BZ$1,"", COUNTIF('raw data'!$B:$B,CONCATENATE($A33,BZ$1))/SUM(COUNTIF('raw data'!$B:$B,CONCATENATE($A33,BZ$1)),COUNTIF('raw data'!$C:$C,CONCATENATE($A33,BZ$1)))),0)</f>
        <v>0</v>
      </c>
      <c r="CA33" s="5">
        <f>IFERROR(IF($A33=CA$1,"", COUNTIF('raw data'!$B:$B,CONCATENATE($A33,CA$1))/SUM(COUNTIF('raw data'!$B:$B,CONCATENATE($A33,CA$1)),COUNTIF('raw data'!$C:$C,CONCATENATE($A33,CA$1)))),0)</f>
        <v>0</v>
      </c>
    </row>
    <row r="34">
      <c r="A34" s="6" t="str">
        <f>'winlose rates'!A34</f>
        <v>hammer/sledge/fire bro</v>
      </c>
      <c r="B34" s="5">
        <f>IFERROR(IF($A34=B$1,"", COUNTIF('raw data'!$B:$B,CONCATENATE($A34,B$1))/SUM(COUNTIF('raw data'!$B:$B,CONCATENATE($A34,B$1)),COUNTIF('raw data'!$C:$C,CONCATENATE($A34,B$1)))),0)</f>
        <v>0</v>
      </c>
      <c r="C34" s="5">
        <f>IFERROR(IF($A34=C$1,"", COUNTIF('raw data'!$B:$B,CONCATENATE($A34,C$1))/SUM(COUNTIF('raw data'!$B:$B,CONCATENATE($A34,C$1)),COUNTIF('raw data'!$C:$C,CONCATENATE($A34,C$1)))),0)</f>
        <v>0</v>
      </c>
      <c r="D34" s="5">
        <f>IFERROR(IF($A34=D$1,"", COUNTIF('raw data'!$B:$B,CONCATENATE($A34,D$1))/SUM(COUNTIF('raw data'!$B:$B,CONCATENATE($A34,D$1)),COUNTIF('raw data'!$C:$C,CONCATENATE($A34,D$1)))),0)</f>
        <v>0</v>
      </c>
      <c r="E34" s="5">
        <f>IFERROR(IF($A34=E$1,"", COUNTIF('raw data'!$B:$B,CONCATENATE($A34,E$1))/SUM(COUNTIF('raw data'!$B:$B,CONCATENATE($A34,E$1)),COUNTIF('raw data'!$C:$C,CONCATENATE($A34,E$1)))),0)</f>
        <v>0</v>
      </c>
      <c r="F34" s="5">
        <f>IFERROR(IF($A34=F$1,"", COUNTIF('raw data'!$B:$B,CONCATENATE($A34,F$1))/SUM(COUNTIF('raw data'!$B:$B,CONCATENATE($A34,F$1)),COUNTIF('raw data'!$C:$C,CONCATENATE($A34,F$1)))),0)</f>
        <v>0</v>
      </c>
      <c r="G34" s="5">
        <f>IFERROR(IF($A34=G$1,"", COUNTIF('raw data'!$B:$B,CONCATENATE($A34,G$1))/SUM(COUNTIF('raw data'!$B:$B,CONCATENATE($A34,G$1)),COUNTIF('raw data'!$C:$C,CONCATENATE($A34,G$1)))),0)</f>
        <v>0</v>
      </c>
      <c r="H34" s="5">
        <f>IFERROR(IF($A34=H$1,"", COUNTIF('raw data'!$B:$B,CONCATENATE($A34,H$1))/SUM(COUNTIF('raw data'!$B:$B,CONCATENATE($A34,H$1)),COUNTIF('raw data'!$C:$C,CONCATENATE($A34,H$1)))),0)</f>
        <v>0</v>
      </c>
      <c r="I34" s="5">
        <f>IFERROR(IF($A34=I$1,"", COUNTIF('raw data'!$B:$B,CONCATENATE($A34,I$1))/SUM(COUNTIF('raw data'!$B:$B,CONCATENATE($A34,I$1)),COUNTIF('raw data'!$C:$C,CONCATENATE($A34,I$1)))),0)</f>
        <v>0</v>
      </c>
      <c r="J34" s="5">
        <f>IFERROR(IF($A34=J$1,"", COUNTIF('raw data'!$B:$B,CONCATENATE($A34,J$1))/SUM(COUNTIF('raw data'!$B:$B,CONCATENATE($A34,J$1)),COUNTIF('raw data'!$C:$C,CONCATENATE($A34,J$1)))),0)</f>
        <v>0</v>
      </c>
      <c r="K34" s="5">
        <f>IFERROR(IF($A34=K$1,"", COUNTIF('raw data'!$B:$B,CONCATENATE($A34,K$1))/SUM(COUNTIF('raw data'!$B:$B,CONCATENATE($A34,K$1)),COUNTIF('raw data'!$C:$C,CONCATENATE($A34,K$1)))),0)</f>
        <v>0</v>
      </c>
      <c r="L34" s="5">
        <f>IFERROR(IF($A34=L$1,"", COUNTIF('raw data'!$B:$B,CONCATENATE($A34,L$1))/SUM(COUNTIF('raw data'!$B:$B,CONCATENATE($A34,L$1)),COUNTIF('raw data'!$C:$C,CONCATENATE($A34,L$1)))),0)</f>
        <v>0</v>
      </c>
      <c r="M34" s="5">
        <f>IFERROR(IF($A34=M$1,"", COUNTIF('raw data'!$B:$B,CONCATENATE($A34,M$1))/SUM(COUNTIF('raw data'!$B:$B,CONCATENATE($A34,M$1)),COUNTIF('raw data'!$C:$C,CONCATENATE($A34,M$1)))),0)</f>
        <v>0</v>
      </c>
      <c r="N34" s="5">
        <f>IFERROR(IF($A34=N$1,"", COUNTIF('raw data'!$B:$B,CONCATENATE($A34,N$1))/SUM(COUNTIF('raw data'!$B:$B,CONCATENATE($A34,N$1)),COUNTIF('raw data'!$C:$C,CONCATENATE($A34,N$1)))),0)</f>
        <v>0</v>
      </c>
      <c r="O34" s="5">
        <f>IFERROR(IF($A34=O$1,"", COUNTIF('raw data'!$B:$B,CONCATENATE($A34,O$1))/SUM(COUNTIF('raw data'!$B:$B,CONCATENATE($A34,O$1)),COUNTIF('raw data'!$C:$C,CONCATENATE($A34,O$1)))),0)</f>
        <v>0</v>
      </c>
      <c r="P34" s="5">
        <f>IFERROR(IF($A34=P$1,"", COUNTIF('raw data'!$B:$B,CONCATENATE($A34,P$1))/SUM(COUNTIF('raw data'!$B:$B,CONCATENATE($A34,P$1)),COUNTIF('raw data'!$C:$C,CONCATENATE($A34,P$1)))),0)</f>
        <v>0</v>
      </c>
      <c r="Q34" s="5">
        <f>IFERROR(IF($A34=Q$1,"", COUNTIF('raw data'!$B:$B,CONCATENATE($A34,Q$1))/SUM(COUNTIF('raw data'!$B:$B,CONCATENATE($A34,Q$1)),COUNTIF('raw data'!$C:$C,CONCATENATE($A34,Q$1)))),0)</f>
        <v>0</v>
      </c>
      <c r="R34" s="5">
        <f>IFERROR(IF($A34=R$1,"", COUNTIF('raw data'!$B:$B,CONCATENATE($A34,R$1))/SUM(COUNTIF('raw data'!$B:$B,CONCATENATE($A34,R$1)),COUNTIF('raw data'!$C:$C,CONCATENATE($A34,R$1)))),0)</f>
        <v>0</v>
      </c>
      <c r="S34" s="5">
        <f>IFERROR(IF($A34=S$1,"", COUNTIF('raw data'!$B:$B,CONCATENATE($A34,S$1))/SUM(COUNTIF('raw data'!$B:$B,CONCATENATE($A34,S$1)),COUNTIF('raw data'!$C:$C,CONCATENATE($A34,S$1)))),0)</f>
        <v>0</v>
      </c>
      <c r="T34" s="5">
        <f>IFERROR(IF($A34=T$1,"", COUNTIF('raw data'!$B:$B,CONCATENATE($A34,T$1))/SUM(COUNTIF('raw data'!$B:$B,CONCATENATE($A34,T$1)),COUNTIF('raw data'!$C:$C,CONCATENATE($A34,T$1)))),0)</f>
        <v>0</v>
      </c>
      <c r="U34" s="5">
        <f>IFERROR(IF($A34=U$1,"", COUNTIF('raw data'!$B:$B,CONCATENATE($A34,U$1))/SUM(COUNTIF('raw data'!$B:$B,CONCATENATE($A34,U$1)),COUNTIF('raw data'!$C:$C,CONCATENATE($A34,U$1)))),0)</f>
        <v>0</v>
      </c>
      <c r="V34" s="5">
        <f>IFERROR(IF($A34=V$1,"", COUNTIF('raw data'!$B:$B,CONCATENATE($A34,V$1))/SUM(COUNTIF('raw data'!$B:$B,CONCATENATE($A34,V$1)),COUNTIF('raw data'!$C:$C,CONCATENATE($A34,V$1)))),0)</f>
        <v>0</v>
      </c>
      <c r="W34" s="5">
        <f>IFERROR(IF($A34=W$1,"", COUNTIF('raw data'!$B:$B,CONCATENATE($A34,W$1))/SUM(COUNTIF('raw data'!$B:$B,CONCATENATE($A34,W$1)),COUNTIF('raw data'!$C:$C,CONCATENATE($A34,W$1)))),0)</f>
        <v>0</v>
      </c>
      <c r="X34" s="5">
        <f>IFERROR(IF($A34=X$1,"", COUNTIF('raw data'!$B:$B,CONCATENATE($A34,X$1))/SUM(COUNTIF('raw data'!$B:$B,CONCATENATE($A34,X$1)),COUNTIF('raw data'!$C:$C,CONCATENATE($A34,X$1)))),0)</f>
        <v>0</v>
      </c>
      <c r="Y34" s="5">
        <f>IFERROR(IF($A34=Y$1,"", COUNTIF('raw data'!$B:$B,CONCATENATE($A34,Y$1))/SUM(COUNTIF('raw data'!$B:$B,CONCATENATE($A34,Y$1)),COUNTIF('raw data'!$C:$C,CONCATENATE($A34,Y$1)))),0)</f>
        <v>0</v>
      </c>
      <c r="Z34" s="5">
        <f>IFERROR(IF($A34=Z$1,"", COUNTIF('raw data'!$B:$B,CONCATENATE($A34,Z$1))/SUM(COUNTIF('raw data'!$B:$B,CONCATENATE($A34,Z$1)),COUNTIF('raw data'!$C:$C,CONCATENATE($A34,Z$1)))),0)</f>
        <v>0</v>
      </c>
      <c r="AA34" s="5">
        <f>IFERROR(IF($A34=AA$1,"", COUNTIF('raw data'!$B:$B,CONCATENATE($A34,AA$1))/SUM(COUNTIF('raw data'!$B:$B,CONCATENATE($A34,AA$1)),COUNTIF('raw data'!$C:$C,CONCATENATE($A34,AA$1)))),0)</f>
        <v>0</v>
      </c>
      <c r="AB34" s="5">
        <f>IFERROR(IF($A34=AB$1,"", COUNTIF('raw data'!$B:$B,CONCATENATE($A34,AB$1))/SUM(COUNTIF('raw data'!$B:$B,CONCATENATE($A34,AB$1)),COUNTIF('raw data'!$C:$C,CONCATENATE($A34,AB$1)))),0)</f>
        <v>0</v>
      </c>
      <c r="AC34" s="5">
        <f>IFERROR(IF($A34=AC$1,"", COUNTIF('raw data'!$B:$B,CONCATENATE($A34,AC$1))/SUM(COUNTIF('raw data'!$B:$B,CONCATENATE($A34,AC$1)),COUNTIF('raw data'!$C:$C,CONCATENATE($A34,AC$1)))),0)</f>
        <v>0</v>
      </c>
      <c r="AD34" s="5">
        <f>IFERROR(IF($A34=AD$1,"", COUNTIF('raw data'!$B:$B,CONCATENATE($A34,AD$1))/SUM(COUNTIF('raw data'!$B:$B,CONCATENATE($A34,AD$1)),COUNTIF('raw data'!$C:$C,CONCATENATE($A34,AD$1)))),0)</f>
        <v>0</v>
      </c>
      <c r="AE34" s="5">
        <f>IFERROR(IF($A34=AE$1,"", COUNTIF('raw data'!$B:$B,CONCATENATE($A34,AE$1))/SUM(COUNTIF('raw data'!$B:$B,CONCATENATE($A34,AE$1)),COUNTIF('raw data'!$C:$C,CONCATENATE($A34,AE$1)))),0)</f>
        <v>0</v>
      </c>
      <c r="AF34" s="5">
        <f>IFERROR(IF($A34=AF$1,"", COUNTIF('raw data'!$B:$B,CONCATENATE($A34,AF$1))/SUM(COUNTIF('raw data'!$B:$B,CONCATENATE($A34,AF$1)),COUNTIF('raw data'!$C:$C,CONCATENATE($A34,AF$1)))),0)</f>
        <v>0</v>
      </c>
      <c r="AG34" s="5">
        <f>IFERROR(IF($A34=AG$1,"", COUNTIF('raw data'!$B:$B,CONCATENATE($A34,AG$1))/SUM(COUNTIF('raw data'!$B:$B,CONCATENATE($A34,AG$1)),COUNTIF('raw data'!$C:$C,CONCATENATE($A34,AG$1)))),0)</f>
        <v>0</v>
      </c>
      <c r="AH34" s="5" t="str">
        <f>IFERROR(IF($A34=AH$1,"", COUNTIF('raw data'!$B:$B,CONCATENATE($A34,AH$1))/SUM(COUNTIF('raw data'!$B:$B,CONCATENATE($A34,AH$1)),COUNTIF('raw data'!$C:$C,CONCATENATE($A34,AH$1)))),0)</f>
        <v/>
      </c>
      <c r="AI34" s="5">
        <f>IFERROR(IF($A34=AI$1,"", COUNTIF('raw data'!$B:$B,CONCATENATE($A34,AI$1))/SUM(COUNTIF('raw data'!$B:$B,CONCATENATE($A34,AI$1)),COUNTIF('raw data'!$C:$C,CONCATENATE($A34,AI$1)))),0)</f>
        <v>0</v>
      </c>
      <c r="AJ34" s="5">
        <f>IFERROR(IF($A34=AJ$1,"", COUNTIF('raw data'!$B:$B,CONCATENATE($A34,AJ$1))/SUM(COUNTIF('raw data'!$B:$B,CONCATENATE($A34,AJ$1)),COUNTIF('raw data'!$C:$C,CONCATENATE($A34,AJ$1)))),0)</f>
        <v>0</v>
      </c>
      <c r="AK34" s="5">
        <f>IFERROR(IF($A34=AK$1,"", COUNTIF('raw data'!$B:$B,CONCATENATE($A34,AK$1))/SUM(COUNTIF('raw data'!$B:$B,CONCATENATE($A34,AK$1)),COUNTIF('raw data'!$C:$C,CONCATENATE($A34,AK$1)))),0)</f>
        <v>0</v>
      </c>
      <c r="AL34" s="5">
        <f>IFERROR(IF($A34=AL$1,"", COUNTIF('raw data'!$B:$B,CONCATENATE($A34,AL$1))/SUM(COUNTIF('raw data'!$B:$B,CONCATENATE($A34,AL$1)),COUNTIF('raw data'!$C:$C,CONCATENATE($A34,AL$1)))),0)</f>
        <v>0</v>
      </c>
      <c r="AM34" s="5">
        <f>IFERROR(IF($A34=AM$1,"", COUNTIF('raw data'!$B:$B,CONCATENATE($A34,AM$1))/SUM(COUNTIF('raw data'!$B:$B,CONCATENATE($A34,AM$1)),COUNTIF('raw data'!$C:$C,CONCATENATE($A34,AM$1)))),0)</f>
        <v>0</v>
      </c>
      <c r="AN34" s="5">
        <f>IFERROR(IF($A34=AN$1,"", COUNTIF('raw data'!$B:$B,CONCATENATE($A34,AN$1))/SUM(COUNTIF('raw data'!$B:$B,CONCATENATE($A34,AN$1)),COUNTIF('raw data'!$C:$C,CONCATENATE($A34,AN$1)))),0)</f>
        <v>0</v>
      </c>
      <c r="AO34" s="5">
        <f>IFERROR(IF($A34=AO$1,"", COUNTIF('raw data'!$B:$B,CONCATENATE($A34,AO$1))/SUM(COUNTIF('raw data'!$B:$B,CONCATENATE($A34,AO$1)),COUNTIF('raw data'!$C:$C,CONCATENATE($A34,AO$1)))),0)</f>
        <v>0</v>
      </c>
      <c r="AP34" s="5">
        <f>IFERROR(IF($A34=AP$1,"", COUNTIF('raw data'!$B:$B,CONCATENATE($A34,AP$1))/SUM(COUNTIF('raw data'!$B:$B,CONCATENATE($A34,AP$1)),COUNTIF('raw data'!$C:$C,CONCATENATE($A34,AP$1)))),0)</f>
        <v>0</v>
      </c>
      <c r="AQ34" s="5">
        <f>IFERROR(IF($A34=AQ$1,"", COUNTIF('raw data'!$B:$B,CONCATENATE($A34,AQ$1))/SUM(COUNTIF('raw data'!$B:$B,CONCATENATE($A34,AQ$1)),COUNTIF('raw data'!$C:$C,CONCATENATE($A34,AQ$1)))),0)</f>
        <v>0</v>
      </c>
      <c r="AR34" s="5">
        <f>IFERROR(IF($A34=AR$1,"", COUNTIF('raw data'!$B:$B,CONCATENATE($A34,AR$1))/SUM(COUNTIF('raw data'!$B:$B,CONCATENATE($A34,AR$1)),COUNTIF('raw data'!$C:$C,CONCATENATE($A34,AR$1)))),0)</f>
        <v>0</v>
      </c>
      <c r="AS34" s="5">
        <f>IFERROR(IF($A34=AS$1,"", COUNTIF('raw data'!$B:$B,CONCATENATE($A34,AS$1))/SUM(COUNTIF('raw data'!$B:$B,CONCATENATE($A34,AS$1)),COUNTIF('raw data'!$C:$C,CONCATENATE($A34,AS$1)))),0)</f>
        <v>0</v>
      </c>
      <c r="AT34" s="5">
        <f>IFERROR(IF($A34=AT$1,"", COUNTIF('raw data'!$B:$B,CONCATENATE($A34,AT$1))/SUM(COUNTIF('raw data'!$B:$B,CONCATENATE($A34,AT$1)),COUNTIF('raw data'!$C:$C,CONCATENATE($A34,AT$1)))),0)</f>
        <v>1</v>
      </c>
      <c r="AU34" s="5">
        <f>IFERROR(IF($A34=AU$1,"", COUNTIF('raw data'!$B:$B,CONCATENATE($A34,AU$1))/SUM(COUNTIF('raw data'!$B:$B,CONCATENATE($A34,AU$1)),COUNTIF('raw data'!$C:$C,CONCATENATE($A34,AU$1)))),0)</f>
        <v>0</v>
      </c>
      <c r="AV34" s="5">
        <f>IFERROR(IF($A34=AV$1,"", COUNTIF('raw data'!$B:$B,CONCATENATE($A34,AV$1))/SUM(COUNTIF('raw data'!$B:$B,CONCATENATE($A34,AV$1)),COUNTIF('raw data'!$C:$C,CONCATENATE($A34,AV$1)))),0)</f>
        <v>0</v>
      </c>
      <c r="AW34" s="5">
        <f>IFERROR(IF($A34=AW$1,"", COUNTIF('raw data'!$B:$B,CONCATENATE($A34,AW$1))/SUM(COUNTIF('raw data'!$B:$B,CONCATENATE($A34,AW$1)),COUNTIF('raw data'!$C:$C,CONCATENATE($A34,AW$1)))),0)</f>
        <v>0</v>
      </c>
      <c r="AX34" s="5">
        <f>IFERROR(IF($A34=AX$1,"", COUNTIF('raw data'!$B:$B,CONCATENATE($A34,AX$1))/SUM(COUNTIF('raw data'!$B:$B,CONCATENATE($A34,AX$1)),COUNTIF('raw data'!$C:$C,CONCATENATE($A34,AX$1)))),0)</f>
        <v>0</v>
      </c>
      <c r="AY34" s="5">
        <f>IFERROR(IF($A34=AY$1,"", COUNTIF('raw data'!$B:$B,CONCATENATE($A34,AY$1))/SUM(COUNTIF('raw data'!$B:$B,CONCATENATE($A34,AY$1)),COUNTIF('raw data'!$C:$C,CONCATENATE($A34,AY$1)))),0)</f>
        <v>0</v>
      </c>
      <c r="AZ34" s="5">
        <f>IFERROR(IF($A34=AZ$1,"", COUNTIF('raw data'!$B:$B,CONCATENATE($A34,AZ$1))/SUM(COUNTIF('raw data'!$B:$B,CONCATENATE($A34,AZ$1)),COUNTIF('raw data'!$C:$C,CONCATENATE($A34,AZ$1)))),0)</f>
        <v>0</v>
      </c>
      <c r="BA34" s="5">
        <f>IFERROR(IF($A34=BA$1,"", COUNTIF('raw data'!$B:$B,CONCATENATE($A34,BA$1))/SUM(COUNTIF('raw data'!$B:$B,CONCATENATE($A34,BA$1)),COUNTIF('raw data'!$C:$C,CONCATENATE($A34,BA$1)))),0)</f>
        <v>0</v>
      </c>
      <c r="BB34" s="5">
        <f>IFERROR(IF($A34=BB$1,"", COUNTIF('raw data'!$B:$B,CONCATENATE($A34,BB$1))/SUM(COUNTIF('raw data'!$B:$B,CONCATENATE($A34,BB$1)),COUNTIF('raw data'!$C:$C,CONCATENATE($A34,BB$1)))),0)</f>
        <v>0</v>
      </c>
      <c r="BC34" s="5">
        <f>IFERROR(IF($A34=BC$1,"", COUNTIF('raw data'!$B:$B,CONCATENATE($A34,BC$1))/SUM(COUNTIF('raw data'!$B:$B,CONCATENATE($A34,BC$1)),COUNTIF('raw data'!$C:$C,CONCATENATE($A34,BC$1)))),0)</f>
        <v>0</v>
      </c>
      <c r="BD34" s="5">
        <f>IFERROR(IF($A34=BD$1,"", COUNTIF('raw data'!$B:$B,CONCATENATE($A34,BD$1))/SUM(COUNTIF('raw data'!$B:$B,CONCATENATE($A34,BD$1)),COUNTIF('raw data'!$C:$C,CONCATENATE($A34,BD$1)))),0)</f>
        <v>0</v>
      </c>
      <c r="BE34" s="5">
        <f>IFERROR(IF($A34=BE$1,"", COUNTIF('raw data'!$B:$B,CONCATENATE($A34,BE$1))/SUM(COUNTIF('raw data'!$B:$B,CONCATENATE($A34,BE$1)),COUNTIF('raw data'!$C:$C,CONCATENATE($A34,BE$1)))),0)</f>
        <v>0</v>
      </c>
      <c r="BF34" s="5">
        <f>IFERROR(IF($A34=BF$1,"", COUNTIF('raw data'!$B:$B,CONCATENATE($A34,BF$1))/SUM(COUNTIF('raw data'!$B:$B,CONCATENATE($A34,BF$1)),COUNTIF('raw data'!$C:$C,CONCATENATE($A34,BF$1)))),0)</f>
        <v>0</v>
      </c>
      <c r="BG34" s="5">
        <f>IFERROR(IF($A34=BG$1,"", COUNTIF('raw data'!$B:$B,CONCATENATE($A34,BG$1))/SUM(COUNTIF('raw data'!$B:$B,CONCATENATE($A34,BG$1)),COUNTIF('raw data'!$C:$C,CONCATENATE($A34,BG$1)))),0)</f>
        <v>0</v>
      </c>
      <c r="BH34" s="5">
        <f>IFERROR(IF($A34=BH$1,"", COUNTIF('raw data'!$B:$B,CONCATENATE($A34,BH$1))/SUM(COUNTIF('raw data'!$B:$B,CONCATENATE($A34,BH$1)),COUNTIF('raw data'!$C:$C,CONCATENATE($A34,BH$1)))),0)</f>
        <v>0</v>
      </c>
      <c r="BI34" s="5">
        <f>IFERROR(IF($A34=BI$1,"", COUNTIF('raw data'!$B:$B,CONCATENATE($A34,BI$1))/SUM(COUNTIF('raw data'!$B:$B,CONCATENATE($A34,BI$1)),COUNTIF('raw data'!$C:$C,CONCATENATE($A34,BI$1)))),0)</f>
        <v>0</v>
      </c>
      <c r="BJ34" s="5">
        <f>IFERROR(IF($A34=BJ$1,"", COUNTIF('raw data'!$B:$B,CONCATENATE($A34,BJ$1))/SUM(COUNTIF('raw data'!$B:$B,CONCATENATE($A34,BJ$1)),COUNTIF('raw data'!$C:$C,CONCATENATE($A34,BJ$1)))),0)</f>
        <v>0</v>
      </c>
      <c r="BK34" s="5">
        <f>IFERROR(IF($A34=BK$1,"", COUNTIF('raw data'!$B:$B,CONCATENATE($A34,BK$1))/SUM(COUNTIF('raw data'!$B:$B,CONCATENATE($A34,BK$1)),COUNTIF('raw data'!$C:$C,CONCATENATE($A34,BK$1)))),0)</f>
        <v>0</v>
      </c>
      <c r="BL34" s="5">
        <f>IFERROR(IF($A34=BL$1,"", COUNTIF('raw data'!$B:$B,CONCATENATE($A34,BL$1))/SUM(COUNTIF('raw data'!$B:$B,CONCATENATE($A34,BL$1)),COUNTIF('raw data'!$C:$C,CONCATENATE($A34,BL$1)))),0)</f>
        <v>0</v>
      </c>
      <c r="BM34" s="5">
        <f>IFERROR(IF($A34=BM$1,"", COUNTIF('raw data'!$B:$B,CONCATENATE($A34,BM$1))/SUM(COUNTIF('raw data'!$B:$B,CONCATENATE($A34,BM$1)),COUNTIF('raw data'!$C:$C,CONCATENATE($A34,BM$1)))),0)</f>
        <v>0</v>
      </c>
      <c r="BN34" s="5">
        <f>IFERROR(IF($A34=BN$1,"", COUNTIF('raw data'!$B:$B,CONCATENATE($A34,BN$1))/SUM(COUNTIF('raw data'!$B:$B,CONCATENATE($A34,BN$1)),COUNTIF('raw data'!$C:$C,CONCATENATE($A34,BN$1)))),0)</f>
        <v>0</v>
      </c>
      <c r="BO34" s="5">
        <f>IFERROR(IF($A34=BO$1,"", COUNTIF('raw data'!$B:$B,CONCATENATE($A34,BO$1))/SUM(COUNTIF('raw data'!$B:$B,CONCATENATE($A34,BO$1)),COUNTIF('raw data'!$C:$C,CONCATENATE($A34,BO$1)))),0)</f>
        <v>0</v>
      </c>
      <c r="BP34" s="5">
        <f>IFERROR(IF($A34=BP$1,"", COUNTIF('raw data'!$B:$B,CONCATENATE($A34,BP$1))/SUM(COUNTIF('raw data'!$B:$B,CONCATENATE($A34,BP$1)),COUNTIF('raw data'!$C:$C,CONCATENATE($A34,BP$1)))),0)</f>
        <v>0</v>
      </c>
      <c r="BQ34" s="5">
        <f>IFERROR(IF($A34=BQ$1,"", COUNTIF('raw data'!$B:$B,CONCATENATE($A34,BQ$1))/SUM(COUNTIF('raw data'!$B:$B,CONCATENATE($A34,BQ$1)),COUNTIF('raw data'!$C:$C,CONCATENATE($A34,BQ$1)))),0)</f>
        <v>0</v>
      </c>
      <c r="BR34" s="5">
        <f>IFERROR(IF($A34=BR$1,"", COUNTIF('raw data'!$B:$B,CONCATENATE($A34,BR$1))/SUM(COUNTIF('raw data'!$B:$B,CONCATENATE($A34,BR$1)),COUNTIF('raw data'!$C:$C,CONCATENATE($A34,BR$1)))),0)</f>
        <v>0</v>
      </c>
      <c r="BS34" s="5">
        <f>IFERROR(IF($A34=BS$1,"", COUNTIF('raw data'!$B:$B,CONCATENATE($A34,BS$1))/SUM(COUNTIF('raw data'!$B:$B,CONCATENATE($A34,BS$1)),COUNTIF('raw data'!$C:$C,CONCATENATE($A34,BS$1)))),0)</f>
        <v>0</v>
      </c>
      <c r="BT34" s="5">
        <f>IFERROR(IF($A34=BT$1,"", COUNTIF('raw data'!$B:$B,CONCATENATE($A34,BT$1))/SUM(COUNTIF('raw data'!$B:$B,CONCATENATE($A34,BT$1)),COUNTIF('raw data'!$C:$C,CONCATENATE($A34,BT$1)))),0)</f>
        <v>0</v>
      </c>
      <c r="BU34" s="5">
        <f>IFERROR(IF($A34=BU$1,"", COUNTIF('raw data'!$B:$B,CONCATENATE($A34,BU$1))/SUM(COUNTIF('raw data'!$B:$B,CONCATENATE($A34,BU$1)),COUNTIF('raw data'!$C:$C,CONCATENATE($A34,BU$1)))),0)</f>
        <v>0</v>
      </c>
      <c r="BV34" s="5">
        <f>IFERROR(IF($A34=BV$1,"", COUNTIF('raw data'!$B:$B,CONCATENATE($A34,BV$1))/SUM(COUNTIF('raw data'!$B:$B,CONCATENATE($A34,BV$1)),COUNTIF('raw data'!$C:$C,CONCATENATE($A34,BV$1)))),0)</f>
        <v>0</v>
      </c>
      <c r="BW34" s="5">
        <f>IFERROR(IF($A34=BW$1,"", COUNTIF('raw data'!$B:$B,CONCATENATE($A34,BW$1))/SUM(COUNTIF('raw data'!$B:$B,CONCATENATE($A34,BW$1)),COUNTIF('raw data'!$C:$C,CONCATENATE($A34,BW$1)))),0)</f>
        <v>0</v>
      </c>
      <c r="BX34" s="5">
        <f>IFERROR(IF($A34=BX$1,"", COUNTIF('raw data'!$B:$B,CONCATENATE($A34,BX$1))/SUM(COUNTIF('raw data'!$B:$B,CONCATENATE($A34,BX$1)),COUNTIF('raw data'!$C:$C,CONCATENATE($A34,BX$1)))),0)</f>
        <v>0</v>
      </c>
      <c r="BY34" s="5">
        <f>IFERROR(IF($A34=BY$1,"", COUNTIF('raw data'!$B:$B,CONCATENATE($A34,BY$1))/SUM(COUNTIF('raw data'!$B:$B,CONCATENATE($A34,BY$1)),COUNTIF('raw data'!$C:$C,CONCATENATE($A34,BY$1)))),0)</f>
        <v>0</v>
      </c>
      <c r="BZ34" s="5">
        <f>IFERROR(IF($A34=BZ$1,"", COUNTIF('raw data'!$B:$B,CONCATENATE($A34,BZ$1))/SUM(COUNTIF('raw data'!$B:$B,CONCATENATE($A34,BZ$1)),COUNTIF('raw data'!$C:$C,CONCATENATE($A34,BZ$1)))),0)</f>
        <v>0</v>
      </c>
      <c r="CA34" s="5">
        <f>IFERROR(IF($A34=CA$1,"", COUNTIF('raw data'!$B:$B,CONCATENATE($A34,CA$1))/SUM(COUNTIF('raw data'!$B:$B,CONCATENATE($A34,CA$1)),COUNTIF('raw data'!$C:$C,CONCATENATE($A34,CA$1)))),0)</f>
        <v>0</v>
      </c>
    </row>
    <row r="35">
      <c r="A35" s="6" t="str">
        <f>'winlose rates'!A35</f>
        <v>hidden block</v>
      </c>
      <c r="B35" s="5">
        <f>IFERROR(IF($A35=B$1,"", COUNTIF('raw data'!$B:$B,CONCATENATE($A35,B$1))/SUM(COUNTIF('raw data'!$B:$B,CONCATENATE($A35,B$1)),COUNTIF('raw data'!$C:$C,CONCATENATE($A35,B$1)))),0)</f>
        <v>0</v>
      </c>
      <c r="C35" s="5">
        <f>IFERROR(IF($A35=C$1,"", COUNTIF('raw data'!$B:$B,CONCATENATE($A35,C$1))/SUM(COUNTIF('raw data'!$B:$B,CONCATENATE($A35,C$1)),COUNTIF('raw data'!$C:$C,CONCATENATE($A35,C$1)))),0)</f>
        <v>0</v>
      </c>
      <c r="D35" s="5">
        <f>IFERROR(IF($A35=D$1,"", COUNTIF('raw data'!$B:$B,CONCATENATE($A35,D$1))/SUM(COUNTIF('raw data'!$B:$B,CONCATENATE($A35,D$1)),COUNTIF('raw data'!$C:$C,CONCATENATE($A35,D$1)))),0)</f>
        <v>0</v>
      </c>
      <c r="E35" s="5">
        <f>IFERROR(IF($A35=E$1,"", COUNTIF('raw data'!$B:$B,CONCATENATE($A35,E$1))/SUM(COUNTIF('raw data'!$B:$B,CONCATENATE($A35,E$1)),COUNTIF('raw data'!$C:$C,CONCATENATE($A35,E$1)))),0)</f>
        <v>0</v>
      </c>
      <c r="F35" s="5">
        <f>IFERROR(IF($A35=F$1,"", COUNTIF('raw data'!$B:$B,CONCATENATE($A35,F$1))/SUM(COUNTIF('raw data'!$B:$B,CONCATENATE($A35,F$1)),COUNTIF('raw data'!$C:$C,CONCATENATE($A35,F$1)))),0)</f>
        <v>0</v>
      </c>
      <c r="G35" s="5">
        <f>IFERROR(IF($A35=G$1,"", COUNTIF('raw data'!$B:$B,CONCATENATE($A35,G$1))/SUM(COUNTIF('raw data'!$B:$B,CONCATENATE($A35,G$1)),COUNTIF('raw data'!$C:$C,CONCATENATE($A35,G$1)))),0)</f>
        <v>0</v>
      </c>
      <c r="H35" s="5">
        <f>IFERROR(IF($A35=H$1,"", COUNTIF('raw data'!$B:$B,CONCATENATE($A35,H$1))/SUM(COUNTIF('raw data'!$B:$B,CONCATENATE($A35,H$1)),COUNTIF('raw data'!$C:$C,CONCATENATE($A35,H$1)))),0)</f>
        <v>0</v>
      </c>
      <c r="I35" s="5">
        <f>IFERROR(IF($A35=I$1,"", COUNTIF('raw data'!$B:$B,CONCATENATE($A35,I$1))/SUM(COUNTIF('raw data'!$B:$B,CONCATENATE($A35,I$1)),COUNTIF('raw data'!$C:$C,CONCATENATE($A35,I$1)))),0)</f>
        <v>0</v>
      </c>
      <c r="J35" s="5">
        <f>IFERROR(IF($A35=J$1,"", COUNTIF('raw data'!$B:$B,CONCATENATE($A35,J$1))/SUM(COUNTIF('raw data'!$B:$B,CONCATENATE($A35,J$1)),COUNTIF('raw data'!$C:$C,CONCATENATE($A35,J$1)))),0)</f>
        <v>0</v>
      </c>
      <c r="K35" s="5">
        <f>IFERROR(IF($A35=K$1,"", COUNTIF('raw data'!$B:$B,CONCATENATE($A35,K$1))/SUM(COUNTIF('raw data'!$B:$B,CONCATENATE($A35,K$1)),COUNTIF('raw data'!$C:$C,CONCATENATE($A35,K$1)))),0)</f>
        <v>0</v>
      </c>
      <c r="L35" s="5">
        <f>IFERROR(IF($A35=L$1,"", COUNTIF('raw data'!$B:$B,CONCATENATE($A35,L$1))/SUM(COUNTIF('raw data'!$B:$B,CONCATENATE($A35,L$1)),COUNTIF('raw data'!$C:$C,CONCATENATE($A35,L$1)))),0)</f>
        <v>0</v>
      </c>
      <c r="M35" s="5">
        <f>IFERROR(IF($A35=M$1,"", COUNTIF('raw data'!$B:$B,CONCATENATE($A35,M$1))/SUM(COUNTIF('raw data'!$B:$B,CONCATENATE($A35,M$1)),COUNTIF('raw data'!$C:$C,CONCATENATE($A35,M$1)))),0)</f>
        <v>0</v>
      </c>
      <c r="N35" s="5">
        <f>IFERROR(IF($A35=N$1,"", COUNTIF('raw data'!$B:$B,CONCATENATE($A35,N$1))/SUM(COUNTIF('raw data'!$B:$B,CONCATENATE($A35,N$1)),COUNTIF('raw data'!$C:$C,CONCATENATE($A35,N$1)))),0)</f>
        <v>0</v>
      </c>
      <c r="O35" s="5">
        <f>IFERROR(IF($A35=O$1,"", COUNTIF('raw data'!$B:$B,CONCATENATE($A35,O$1))/SUM(COUNTIF('raw data'!$B:$B,CONCATENATE($A35,O$1)),COUNTIF('raw data'!$C:$C,CONCATENATE($A35,O$1)))),0)</f>
        <v>0</v>
      </c>
      <c r="P35" s="5">
        <f>IFERROR(IF($A35=P$1,"", COUNTIF('raw data'!$B:$B,CONCATENATE($A35,P$1))/SUM(COUNTIF('raw data'!$B:$B,CONCATENATE($A35,P$1)),COUNTIF('raw data'!$C:$C,CONCATENATE($A35,P$1)))),0)</f>
        <v>0</v>
      </c>
      <c r="Q35" s="5">
        <f>IFERROR(IF($A35=Q$1,"", COUNTIF('raw data'!$B:$B,CONCATENATE($A35,Q$1))/SUM(COUNTIF('raw data'!$B:$B,CONCATENATE($A35,Q$1)),COUNTIF('raw data'!$C:$C,CONCATENATE($A35,Q$1)))),0)</f>
        <v>0</v>
      </c>
      <c r="R35" s="5">
        <f>IFERROR(IF($A35=R$1,"", COUNTIF('raw data'!$B:$B,CONCATENATE($A35,R$1))/SUM(COUNTIF('raw data'!$B:$B,CONCATENATE($A35,R$1)),COUNTIF('raw data'!$C:$C,CONCATENATE($A35,R$1)))),0)</f>
        <v>1</v>
      </c>
      <c r="S35" s="5">
        <f>IFERROR(IF($A35=S$1,"", COUNTIF('raw data'!$B:$B,CONCATENATE($A35,S$1))/SUM(COUNTIF('raw data'!$B:$B,CONCATENATE($A35,S$1)),COUNTIF('raw data'!$C:$C,CONCATENATE($A35,S$1)))),0)</f>
        <v>0</v>
      </c>
      <c r="T35" s="5">
        <f>IFERROR(IF($A35=T$1,"", COUNTIF('raw data'!$B:$B,CONCATENATE($A35,T$1))/SUM(COUNTIF('raw data'!$B:$B,CONCATENATE($A35,T$1)),COUNTIF('raw data'!$C:$C,CONCATENATE($A35,T$1)))),0)</f>
        <v>0</v>
      </c>
      <c r="U35" s="5">
        <f>IFERROR(IF($A35=U$1,"", COUNTIF('raw data'!$B:$B,CONCATENATE($A35,U$1))/SUM(COUNTIF('raw data'!$B:$B,CONCATENATE($A35,U$1)),COUNTIF('raw data'!$C:$C,CONCATENATE($A35,U$1)))),0)</f>
        <v>0</v>
      </c>
      <c r="V35" s="5">
        <f>IFERROR(IF($A35=V$1,"", COUNTIF('raw data'!$B:$B,CONCATENATE($A35,V$1))/SUM(COUNTIF('raw data'!$B:$B,CONCATENATE($A35,V$1)),COUNTIF('raw data'!$C:$C,CONCATENATE($A35,V$1)))),0)</f>
        <v>0</v>
      </c>
      <c r="W35" s="5">
        <f>IFERROR(IF($A35=W$1,"", COUNTIF('raw data'!$B:$B,CONCATENATE($A35,W$1))/SUM(COUNTIF('raw data'!$B:$B,CONCATENATE($A35,W$1)),COUNTIF('raw data'!$C:$C,CONCATENATE($A35,W$1)))),0)</f>
        <v>0</v>
      </c>
      <c r="X35" s="5">
        <f>IFERROR(IF($A35=X$1,"", COUNTIF('raw data'!$B:$B,CONCATENATE($A35,X$1))/SUM(COUNTIF('raw data'!$B:$B,CONCATENATE($A35,X$1)),COUNTIF('raw data'!$C:$C,CONCATENATE($A35,X$1)))),0)</f>
        <v>0</v>
      </c>
      <c r="Y35" s="5">
        <f>IFERROR(IF($A35=Y$1,"", COUNTIF('raw data'!$B:$B,CONCATENATE($A35,Y$1))/SUM(COUNTIF('raw data'!$B:$B,CONCATENATE($A35,Y$1)),COUNTIF('raw data'!$C:$C,CONCATENATE($A35,Y$1)))),0)</f>
        <v>0</v>
      </c>
      <c r="Z35" s="5">
        <f>IFERROR(IF($A35=Z$1,"", COUNTIF('raw data'!$B:$B,CONCATENATE($A35,Z$1))/SUM(COUNTIF('raw data'!$B:$B,CONCATENATE($A35,Z$1)),COUNTIF('raw data'!$C:$C,CONCATENATE($A35,Z$1)))),0)</f>
        <v>0</v>
      </c>
      <c r="AA35" s="5">
        <f>IFERROR(IF($A35=AA$1,"", COUNTIF('raw data'!$B:$B,CONCATENATE($A35,AA$1))/SUM(COUNTIF('raw data'!$B:$B,CONCATENATE($A35,AA$1)),COUNTIF('raw data'!$C:$C,CONCATENATE($A35,AA$1)))),0)</f>
        <v>0</v>
      </c>
      <c r="AB35" s="5">
        <f>IFERROR(IF($A35=AB$1,"", COUNTIF('raw data'!$B:$B,CONCATENATE($A35,AB$1))/SUM(COUNTIF('raw data'!$B:$B,CONCATENATE($A35,AB$1)),COUNTIF('raw data'!$C:$C,CONCATENATE($A35,AB$1)))),0)</f>
        <v>0</v>
      </c>
      <c r="AC35" s="5">
        <f>IFERROR(IF($A35=AC$1,"", COUNTIF('raw data'!$B:$B,CONCATENATE($A35,AC$1))/SUM(COUNTIF('raw data'!$B:$B,CONCATENATE($A35,AC$1)),COUNTIF('raw data'!$C:$C,CONCATENATE($A35,AC$1)))),0)</f>
        <v>0</v>
      </c>
      <c r="AD35" s="5">
        <f>IFERROR(IF($A35=AD$1,"", COUNTIF('raw data'!$B:$B,CONCATENATE($A35,AD$1))/SUM(COUNTIF('raw data'!$B:$B,CONCATENATE($A35,AD$1)),COUNTIF('raw data'!$C:$C,CONCATENATE($A35,AD$1)))),0)</f>
        <v>0</v>
      </c>
      <c r="AE35" s="5">
        <f>IFERROR(IF($A35=AE$1,"", COUNTIF('raw data'!$B:$B,CONCATENATE($A35,AE$1))/SUM(COUNTIF('raw data'!$B:$B,CONCATENATE($A35,AE$1)),COUNTIF('raw data'!$C:$C,CONCATENATE($A35,AE$1)))),0)</f>
        <v>0</v>
      </c>
      <c r="AF35" s="5">
        <f>IFERROR(IF($A35=AF$1,"", COUNTIF('raw data'!$B:$B,CONCATENATE($A35,AF$1))/SUM(COUNTIF('raw data'!$B:$B,CONCATENATE($A35,AF$1)),COUNTIF('raw data'!$C:$C,CONCATENATE($A35,AF$1)))),0)</f>
        <v>0</v>
      </c>
      <c r="AG35" s="5">
        <f>IFERROR(IF($A35=AG$1,"", COUNTIF('raw data'!$B:$B,CONCATENATE($A35,AG$1))/SUM(COUNTIF('raw data'!$B:$B,CONCATENATE($A35,AG$1)),COUNTIF('raw data'!$C:$C,CONCATENATE($A35,AG$1)))),0)</f>
        <v>0.5</v>
      </c>
      <c r="AH35" s="5">
        <f>IFERROR(IF($A35=AH$1,"", COUNTIF('raw data'!$B:$B,CONCATENATE($A35,AH$1))/SUM(COUNTIF('raw data'!$B:$B,CONCATENATE($A35,AH$1)),COUNTIF('raw data'!$C:$C,CONCATENATE($A35,AH$1)))),0)</f>
        <v>1</v>
      </c>
      <c r="AI35" s="5" t="str">
        <f>IFERROR(IF($A35=AI$1,"", COUNTIF('raw data'!$B:$B,CONCATENATE($A35,AI$1))/SUM(COUNTIF('raw data'!$B:$B,CONCATENATE($A35,AI$1)),COUNTIF('raw data'!$C:$C,CONCATENATE($A35,AI$1)))),0)</f>
        <v/>
      </c>
      <c r="AJ35" s="5">
        <f>IFERROR(IF($A35=AJ$1,"", COUNTIF('raw data'!$B:$B,CONCATENATE($A35,AJ$1))/SUM(COUNTIF('raw data'!$B:$B,CONCATENATE($A35,AJ$1)),COUNTIF('raw data'!$C:$C,CONCATENATE($A35,AJ$1)))),0)</f>
        <v>0</v>
      </c>
      <c r="AK35" s="5">
        <f>IFERROR(IF($A35=AK$1,"", COUNTIF('raw data'!$B:$B,CONCATENATE($A35,AK$1))/SUM(COUNTIF('raw data'!$B:$B,CONCATENATE($A35,AK$1)),COUNTIF('raw data'!$C:$C,CONCATENATE($A35,AK$1)))),0)</f>
        <v>0</v>
      </c>
      <c r="AL35" s="5">
        <f>IFERROR(IF($A35=AL$1,"", COUNTIF('raw data'!$B:$B,CONCATENATE($A35,AL$1))/SUM(COUNTIF('raw data'!$B:$B,CONCATENATE($A35,AL$1)),COUNTIF('raw data'!$C:$C,CONCATENATE($A35,AL$1)))),0)</f>
        <v>0</v>
      </c>
      <c r="AM35" s="5">
        <f>IFERROR(IF($A35=AM$1,"", COUNTIF('raw data'!$B:$B,CONCATENATE($A35,AM$1))/SUM(COUNTIF('raw data'!$B:$B,CONCATENATE($A35,AM$1)),COUNTIF('raw data'!$C:$C,CONCATENATE($A35,AM$1)))),0)</f>
        <v>1</v>
      </c>
      <c r="AN35" s="5">
        <f>IFERROR(IF($A35=AN$1,"", COUNTIF('raw data'!$B:$B,CONCATENATE($A35,AN$1))/SUM(COUNTIF('raw data'!$B:$B,CONCATENATE($A35,AN$1)),COUNTIF('raw data'!$C:$C,CONCATENATE($A35,AN$1)))),0)</f>
        <v>0</v>
      </c>
      <c r="AO35" s="5">
        <f>IFERROR(IF($A35=AO$1,"", COUNTIF('raw data'!$B:$B,CONCATENATE($A35,AO$1))/SUM(COUNTIF('raw data'!$B:$B,CONCATENATE($A35,AO$1)),COUNTIF('raw data'!$C:$C,CONCATENATE($A35,AO$1)))),0)</f>
        <v>0</v>
      </c>
      <c r="AP35" s="5">
        <f>IFERROR(IF($A35=AP$1,"", COUNTIF('raw data'!$B:$B,CONCATENATE($A35,AP$1))/SUM(COUNTIF('raw data'!$B:$B,CONCATENATE($A35,AP$1)),COUNTIF('raw data'!$C:$C,CONCATENATE($A35,AP$1)))),0)</f>
        <v>0</v>
      </c>
      <c r="AQ35" s="5">
        <f>IFERROR(IF($A35=AQ$1,"", COUNTIF('raw data'!$B:$B,CONCATENATE($A35,AQ$1))/SUM(COUNTIF('raw data'!$B:$B,CONCATENATE($A35,AQ$1)),COUNTIF('raw data'!$C:$C,CONCATENATE($A35,AQ$1)))),0)</f>
        <v>0</v>
      </c>
      <c r="AR35" s="5">
        <f>IFERROR(IF($A35=AR$1,"", COUNTIF('raw data'!$B:$B,CONCATENATE($A35,AR$1))/SUM(COUNTIF('raw data'!$B:$B,CONCATENATE($A35,AR$1)),COUNTIF('raw data'!$C:$C,CONCATENATE($A35,AR$1)))),0)</f>
        <v>0</v>
      </c>
      <c r="AS35" s="5">
        <f>IFERROR(IF($A35=AS$1,"", COUNTIF('raw data'!$B:$B,CONCATENATE($A35,AS$1))/SUM(COUNTIF('raw data'!$B:$B,CONCATENATE($A35,AS$1)),COUNTIF('raw data'!$C:$C,CONCATENATE($A35,AS$1)))),0)</f>
        <v>0</v>
      </c>
      <c r="AT35" s="5">
        <f>IFERROR(IF($A35=AT$1,"", COUNTIF('raw data'!$B:$B,CONCATENATE($A35,AT$1))/SUM(COUNTIF('raw data'!$B:$B,CONCATENATE($A35,AT$1)),COUNTIF('raw data'!$C:$C,CONCATENATE($A35,AT$1)))),0)</f>
        <v>1</v>
      </c>
      <c r="AU35" s="5">
        <f>IFERROR(IF($A35=AU$1,"", COUNTIF('raw data'!$B:$B,CONCATENATE($A35,AU$1))/SUM(COUNTIF('raw data'!$B:$B,CONCATENATE($A35,AU$1)),COUNTIF('raw data'!$C:$C,CONCATENATE($A35,AU$1)))),0)</f>
        <v>0</v>
      </c>
      <c r="AV35" s="5">
        <f>IFERROR(IF($A35=AV$1,"", COUNTIF('raw data'!$B:$B,CONCATENATE($A35,AV$1))/SUM(COUNTIF('raw data'!$B:$B,CONCATENATE($A35,AV$1)),COUNTIF('raw data'!$C:$C,CONCATENATE($A35,AV$1)))),0)</f>
        <v>0</v>
      </c>
      <c r="AW35" s="5">
        <f>IFERROR(IF($A35=AW$1,"", COUNTIF('raw data'!$B:$B,CONCATENATE($A35,AW$1))/SUM(COUNTIF('raw data'!$B:$B,CONCATENATE($A35,AW$1)),COUNTIF('raw data'!$C:$C,CONCATENATE($A35,AW$1)))),0)</f>
        <v>0</v>
      </c>
      <c r="AX35" s="5">
        <f>IFERROR(IF($A35=AX$1,"", COUNTIF('raw data'!$B:$B,CONCATENATE($A35,AX$1))/SUM(COUNTIF('raw data'!$B:$B,CONCATENATE($A35,AX$1)),COUNTIF('raw data'!$C:$C,CONCATENATE($A35,AX$1)))),0)</f>
        <v>0</v>
      </c>
      <c r="AY35" s="5">
        <f>IFERROR(IF($A35=AY$1,"", COUNTIF('raw data'!$B:$B,CONCATENATE($A35,AY$1))/SUM(COUNTIF('raw data'!$B:$B,CONCATENATE($A35,AY$1)),COUNTIF('raw data'!$C:$C,CONCATENATE($A35,AY$1)))),0)</f>
        <v>0</v>
      </c>
      <c r="AZ35" s="5">
        <f>IFERROR(IF($A35=AZ$1,"", COUNTIF('raw data'!$B:$B,CONCATENATE($A35,AZ$1))/SUM(COUNTIF('raw data'!$B:$B,CONCATENATE($A35,AZ$1)),COUNTIF('raw data'!$C:$C,CONCATENATE($A35,AZ$1)))),0)</f>
        <v>0</v>
      </c>
      <c r="BA35" s="5">
        <f>IFERROR(IF($A35=BA$1,"", COUNTIF('raw data'!$B:$B,CONCATENATE($A35,BA$1))/SUM(COUNTIF('raw data'!$B:$B,CONCATENATE($A35,BA$1)),COUNTIF('raw data'!$C:$C,CONCATENATE($A35,BA$1)))),0)</f>
        <v>0</v>
      </c>
      <c r="BB35" s="5">
        <f>IFERROR(IF($A35=BB$1,"", COUNTIF('raw data'!$B:$B,CONCATENATE($A35,BB$1))/SUM(COUNTIF('raw data'!$B:$B,CONCATENATE($A35,BB$1)),COUNTIF('raw data'!$C:$C,CONCATENATE($A35,BB$1)))),0)</f>
        <v>0</v>
      </c>
      <c r="BC35" s="5">
        <f>IFERROR(IF($A35=BC$1,"", COUNTIF('raw data'!$B:$B,CONCATENATE($A35,BC$1))/SUM(COUNTIF('raw data'!$B:$B,CONCATENATE($A35,BC$1)),COUNTIF('raw data'!$C:$C,CONCATENATE($A35,BC$1)))),0)</f>
        <v>0</v>
      </c>
      <c r="BD35" s="5">
        <f>IFERROR(IF($A35=BD$1,"", COUNTIF('raw data'!$B:$B,CONCATENATE($A35,BD$1))/SUM(COUNTIF('raw data'!$B:$B,CONCATENATE($A35,BD$1)),COUNTIF('raw data'!$C:$C,CONCATENATE($A35,BD$1)))),0)</f>
        <v>0</v>
      </c>
      <c r="BE35" s="5">
        <f>IFERROR(IF($A35=BE$1,"", COUNTIF('raw data'!$B:$B,CONCATENATE($A35,BE$1))/SUM(COUNTIF('raw data'!$B:$B,CONCATENATE($A35,BE$1)),COUNTIF('raw data'!$C:$C,CONCATENATE($A35,BE$1)))),0)</f>
        <v>0</v>
      </c>
      <c r="BF35" s="5">
        <f>IFERROR(IF($A35=BF$1,"", COUNTIF('raw data'!$B:$B,CONCATENATE($A35,BF$1))/SUM(COUNTIF('raw data'!$B:$B,CONCATENATE($A35,BF$1)),COUNTIF('raw data'!$C:$C,CONCATENATE($A35,BF$1)))),0)</f>
        <v>0.3333333333</v>
      </c>
      <c r="BG35" s="5">
        <f>IFERROR(IF($A35=BG$1,"", COUNTIF('raw data'!$B:$B,CONCATENATE($A35,BG$1))/SUM(COUNTIF('raw data'!$B:$B,CONCATENATE($A35,BG$1)),COUNTIF('raw data'!$C:$C,CONCATENATE($A35,BG$1)))),0)</f>
        <v>0</v>
      </c>
      <c r="BH35" s="5">
        <f>IFERROR(IF($A35=BH$1,"", COUNTIF('raw data'!$B:$B,CONCATENATE($A35,BH$1))/SUM(COUNTIF('raw data'!$B:$B,CONCATENATE($A35,BH$1)),COUNTIF('raw data'!$C:$C,CONCATENATE($A35,BH$1)))),0)</f>
        <v>0</v>
      </c>
      <c r="BI35" s="5">
        <f>IFERROR(IF($A35=BI$1,"", COUNTIF('raw data'!$B:$B,CONCATENATE($A35,BI$1))/SUM(COUNTIF('raw data'!$B:$B,CONCATENATE($A35,BI$1)),COUNTIF('raw data'!$C:$C,CONCATENATE($A35,BI$1)))),0)</f>
        <v>0</v>
      </c>
      <c r="BJ35" s="5">
        <f>IFERROR(IF($A35=BJ$1,"", COUNTIF('raw data'!$B:$B,CONCATENATE($A35,BJ$1))/SUM(COUNTIF('raw data'!$B:$B,CONCATENATE($A35,BJ$1)),COUNTIF('raw data'!$C:$C,CONCATENATE($A35,BJ$1)))),0)</f>
        <v>0</v>
      </c>
      <c r="BK35" s="5">
        <f>IFERROR(IF($A35=BK$1,"", COUNTIF('raw data'!$B:$B,CONCATENATE($A35,BK$1))/SUM(COUNTIF('raw data'!$B:$B,CONCATENATE($A35,BK$1)),COUNTIF('raw data'!$C:$C,CONCATENATE($A35,BK$1)))),0)</f>
        <v>0</v>
      </c>
      <c r="BL35" s="5">
        <f>IFERROR(IF($A35=BL$1,"", COUNTIF('raw data'!$B:$B,CONCATENATE($A35,BL$1))/SUM(COUNTIF('raw data'!$B:$B,CONCATENATE($A35,BL$1)),COUNTIF('raw data'!$C:$C,CONCATENATE($A35,BL$1)))),0)</f>
        <v>0</v>
      </c>
      <c r="BM35" s="5">
        <f>IFERROR(IF($A35=BM$1,"", COUNTIF('raw data'!$B:$B,CONCATENATE($A35,BM$1))/SUM(COUNTIF('raw data'!$B:$B,CONCATENATE($A35,BM$1)),COUNTIF('raw data'!$C:$C,CONCATENATE($A35,BM$1)))),0)</f>
        <v>0</v>
      </c>
      <c r="BN35" s="5">
        <f>IFERROR(IF($A35=BN$1,"", COUNTIF('raw data'!$B:$B,CONCATENATE($A35,BN$1))/SUM(COUNTIF('raw data'!$B:$B,CONCATENATE($A35,BN$1)),COUNTIF('raw data'!$C:$C,CONCATENATE($A35,BN$1)))),0)</f>
        <v>0</v>
      </c>
      <c r="BO35" s="5">
        <f>IFERROR(IF($A35=BO$1,"", COUNTIF('raw data'!$B:$B,CONCATENATE($A35,BO$1))/SUM(COUNTIF('raw data'!$B:$B,CONCATENATE($A35,BO$1)),COUNTIF('raw data'!$C:$C,CONCATENATE($A35,BO$1)))),0)</f>
        <v>0</v>
      </c>
      <c r="BP35" s="5">
        <f>IFERROR(IF($A35=BP$1,"", COUNTIF('raw data'!$B:$B,CONCATENATE($A35,BP$1))/SUM(COUNTIF('raw data'!$B:$B,CONCATENATE($A35,BP$1)),COUNTIF('raw data'!$C:$C,CONCATENATE($A35,BP$1)))),0)</f>
        <v>0</v>
      </c>
      <c r="BQ35" s="5">
        <f>IFERROR(IF($A35=BQ$1,"", COUNTIF('raw data'!$B:$B,CONCATENATE($A35,BQ$1))/SUM(COUNTIF('raw data'!$B:$B,CONCATENATE($A35,BQ$1)),COUNTIF('raw data'!$C:$C,CONCATENATE($A35,BQ$1)))),0)</f>
        <v>0</v>
      </c>
      <c r="BR35" s="5">
        <f>IFERROR(IF($A35=BR$1,"", COUNTIF('raw data'!$B:$B,CONCATENATE($A35,BR$1))/SUM(COUNTIF('raw data'!$B:$B,CONCATENATE($A35,BR$1)),COUNTIF('raw data'!$C:$C,CONCATENATE($A35,BR$1)))),0)</f>
        <v>0</v>
      </c>
      <c r="BS35" s="5">
        <f>IFERROR(IF($A35=BS$1,"", COUNTIF('raw data'!$B:$B,CONCATENATE($A35,BS$1))/SUM(COUNTIF('raw data'!$B:$B,CONCATENATE($A35,BS$1)),COUNTIF('raw data'!$C:$C,CONCATENATE($A35,BS$1)))),0)</f>
        <v>0</v>
      </c>
      <c r="BT35" s="5">
        <f>IFERROR(IF($A35=BT$1,"", COUNTIF('raw data'!$B:$B,CONCATENATE($A35,BT$1))/SUM(COUNTIF('raw data'!$B:$B,CONCATENATE($A35,BT$1)),COUNTIF('raw data'!$C:$C,CONCATENATE($A35,BT$1)))),0)</f>
        <v>0</v>
      </c>
      <c r="BU35" s="5">
        <f>IFERROR(IF($A35=BU$1,"", COUNTIF('raw data'!$B:$B,CONCATENATE($A35,BU$1))/SUM(COUNTIF('raw data'!$B:$B,CONCATENATE($A35,BU$1)),COUNTIF('raw data'!$C:$C,CONCATENATE($A35,BU$1)))),0)</f>
        <v>0</v>
      </c>
      <c r="BV35" s="5">
        <f>IFERROR(IF($A35=BV$1,"", COUNTIF('raw data'!$B:$B,CONCATENATE($A35,BV$1))/SUM(COUNTIF('raw data'!$B:$B,CONCATENATE($A35,BV$1)),COUNTIF('raw data'!$C:$C,CONCATENATE($A35,BV$1)))),0)</f>
        <v>0</v>
      </c>
      <c r="BW35" s="5">
        <f>IFERROR(IF($A35=BW$1,"", COUNTIF('raw data'!$B:$B,CONCATENATE($A35,BW$1))/SUM(COUNTIF('raw data'!$B:$B,CONCATENATE($A35,BW$1)),COUNTIF('raw data'!$C:$C,CONCATENATE($A35,BW$1)))),0)</f>
        <v>0</v>
      </c>
      <c r="BX35" s="5">
        <f>IFERROR(IF($A35=BX$1,"", COUNTIF('raw data'!$B:$B,CONCATENATE($A35,BX$1))/SUM(COUNTIF('raw data'!$B:$B,CONCATENATE($A35,BX$1)),COUNTIF('raw data'!$C:$C,CONCATENATE($A35,BX$1)))),0)</f>
        <v>0</v>
      </c>
      <c r="BY35" s="5">
        <f>IFERROR(IF($A35=BY$1,"", COUNTIF('raw data'!$B:$B,CONCATENATE($A35,BY$1))/SUM(COUNTIF('raw data'!$B:$B,CONCATENATE($A35,BY$1)),COUNTIF('raw data'!$C:$C,CONCATENATE($A35,BY$1)))),0)</f>
        <v>0</v>
      </c>
      <c r="BZ35" s="5">
        <f>IFERROR(IF($A35=BZ$1,"", COUNTIF('raw data'!$B:$B,CONCATENATE($A35,BZ$1))/SUM(COUNTIF('raw data'!$B:$B,CONCATENATE($A35,BZ$1)),COUNTIF('raw data'!$C:$C,CONCATENATE($A35,BZ$1)))),0)</f>
        <v>0</v>
      </c>
      <c r="CA35" s="5">
        <f>IFERROR(IF($A35=CA$1,"", COUNTIF('raw data'!$B:$B,CONCATENATE($A35,CA$1))/SUM(COUNTIF('raw data'!$B:$B,CONCATENATE($A35,CA$1)),COUNTIF('raw data'!$C:$C,CONCATENATE($A35,CA$1)))),0)</f>
        <v>0</v>
      </c>
    </row>
    <row r="36">
      <c r="A36" s="6" t="str">
        <f>'winlose rates'!A36</f>
        <v>ice block</v>
      </c>
      <c r="B36" s="5">
        <f>IFERROR(IF($A36=B$1,"", COUNTIF('raw data'!$B:$B,CONCATENATE($A36,B$1))/SUM(COUNTIF('raw data'!$B:$B,CONCATENATE($A36,B$1)),COUNTIF('raw data'!$C:$C,CONCATENATE($A36,B$1)))),0)</f>
        <v>0</v>
      </c>
      <c r="C36" s="5">
        <f>IFERROR(IF($A36=C$1,"", COUNTIF('raw data'!$B:$B,CONCATENATE($A36,C$1))/SUM(COUNTIF('raw data'!$B:$B,CONCATENATE($A36,C$1)),COUNTIF('raw data'!$C:$C,CONCATENATE($A36,C$1)))),0)</f>
        <v>0</v>
      </c>
      <c r="D36" s="5">
        <f>IFERROR(IF($A36=D$1,"", COUNTIF('raw data'!$B:$B,CONCATENATE($A36,D$1))/SUM(COUNTIF('raw data'!$B:$B,CONCATENATE($A36,D$1)),COUNTIF('raw data'!$C:$C,CONCATENATE($A36,D$1)))),0)</f>
        <v>0</v>
      </c>
      <c r="E36" s="5">
        <f>IFERROR(IF($A36=E$1,"", COUNTIF('raw data'!$B:$B,CONCATENATE($A36,E$1))/SUM(COUNTIF('raw data'!$B:$B,CONCATENATE($A36,E$1)),COUNTIF('raw data'!$C:$C,CONCATENATE($A36,E$1)))),0)</f>
        <v>0</v>
      </c>
      <c r="F36" s="5">
        <f>IFERROR(IF($A36=F$1,"", COUNTIF('raw data'!$B:$B,CONCATENATE($A36,F$1))/SUM(COUNTIF('raw data'!$B:$B,CONCATENATE($A36,F$1)),COUNTIF('raw data'!$C:$C,CONCATENATE($A36,F$1)))),0)</f>
        <v>0</v>
      </c>
      <c r="G36" s="5">
        <f>IFERROR(IF($A36=G$1,"", COUNTIF('raw data'!$B:$B,CONCATENATE($A36,G$1))/SUM(COUNTIF('raw data'!$B:$B,CONCATENATE($A36,G$1)),COUNTIF('raw data'!$C:$C,CONCATENATE($A36,G$1)))),0)</f>
        <v>0</v>
      </c>
      <c r="H36" s="5">
        <f>IFERROR(IF($A36=H$1,"", COUNTIF('raw data'!$B:$B,CONCATENATE($A36,H$1))/SUM(COUNTIF('raw data'!$B:$B,CONCATENATE($A36,H$1)),COUNTIF('raw data'!$C:$C,CONCATENATE($A36,H$1)))),0)</f>
        <v>0</v>
      </c>
      <c r="I36" s="5">
        <f>IFERROR(IF($A36=I$1,"", COUNTIF('raw data'!$B:$B,CONCATENATE($A36,I$1))/SUM(COUNTIF('raw data'!$B:$B,CONCATENATE($A36,I$1)),COUNTIF('raw data'!$C:$C,CONCATENATE($A36,I$1)))),0)</f>
        <v>0</v>
      </c>
      <c r="J36" s="5">
        <f>IFERROR(IF($A36=J$1,"", COUNTIF('raw data'!$B:$B,CONCATENATE($A36,J$1))/SUM(COUNTIF('raw data'!$B:$B,CONCATENATE($A36,J$1)),COUNTIF('raw data'!$C:$C,CONCATENATE($A36,J$1)))),0)</f>
        <v>0</v>
      </c>
      <c r="K36" s="5">
        <f>IFERROR(IF($A36=K$1,"", COUNTIF('raw data'!$B:$B,CONCATENATE($A36,K$1))/SUM(COUNTIF('raw data'!$B:$B,CONCATENATE($A36,K$1)),COUNTIF('raw data'!$C:$C,CONCATENATE($A36,K$1)))),0)</f>
        <v>0</v>
      </c>
      <c r="L36" s="5">
        <f>IFERROR(IF($A36=L$1,"", COUNTIF('raw data'!$B:$B,CONCATENATE($A36,L$1))/SUM(COUNTIF('raw data'!$B:$B,CONCATENATE($A36,L$1)),COUNTIF('raw data'!$C:$C,CONCATENATE($A36,L$1)))),0)</f>
        <v>0</v>
      </c>
      <c r="M36" s="5">
        <f>IFERROR(IF($A36=M$1,"", COUNTIF('raw data'!$B:$B,CONCATENATE($A36,M$1))/SUM(COUNTIF('raw data'!$B:$B,CONCATENATE($A36,M$1)),COUNTIF('raw data'!$C:$C,CONCATENATE($A36,M$1)))),0)</f>
        <v>0</v>
      </c>
      <c r="N36" s="5">
        <f>IFERROR(IF($A36=N$1,"", COUNTIF('raw data'!$B:$B,CONCATENATE($A36,N$1))/SUM(COUNTIF('raw data'!$B:$B,CONCATENATE($A36,N$1)),COUNTIF('raw data'!$C:$C,CONCATENATE($A36,N$1)))),0)</f>
        <v>0</v>
      </c>
      <c r="O36" s="5">
        <f>IFERROR(IF($A36=O$1,"", COUNTIF('raw data'!$B:$B,CONCATENATE($A36,O$1))/SUM(COUNTIF('raw data'!$B:$B,CONCATENATE($A36,O$1)),COUNTIF('raw data'!$C:$C,CONCATENATE($A36,O$1)))),0)</f>
        <v>0</v>
      </c>
      <c r="P36" s="5">
        <f>IFERROR(IF($A36=P$1,"", COUNTIF('raw data'!$B:$B,CONCATENATE($A36,P$1))/SUM(COUNTIF('raw data'!$B:$B,CONCATENATE($A36,P$1)),COUNTIF('raw data'!$C:$C,CONCATENATE($A36,P$1)))),0)</f>
        <v>0</v>
      </c>
      <c r="Q36" s="5">
        <f>IFERROR(IF($A36=Q$1,"", COUNTIF('raw data'!$B:$B,CONCATENATE($A36,Q$1))/SUM(COUNTIF('raw data'!$B:$B,CONCATENATE($A36,Q$1)),COUNTIF('raw data'!$C:$C,CONCATENATE($A36,Q$1)))),0)</f>
        <v>0</v>
      </c>
      <c r="R36" s="5">
        <f>IFERROR(IF($A36=R$1,"", COUNTIF('raw data'!$B:$B,CONCATENATE($A36,R$1))/SUM(COUNTIF('raw data'!$B:$B,CONCATENATE($A36,R$1)),COUNTIF('raw data'!$C:$C,CONCATENATE($A36,R$1)))),0)</f>
        <v>0</v>
      </c>
      <c r="S36" s="5">
        <f>IFERROR(IF($A36=S$1,"", COUNTIF('raw data'!$B:$B,CONCATENATE($A36,S$1))/SUM(COUNTIF('raw data'!$B:$B,CONCATENATE($A36,S$1)),COUNTIF('raw data'!$C:$C,CONCATENATE($A36,S$1)))),0)</f>
        <v>0</v>
      </c>
      <c r="T36" s="5">
        <f>IFERROR(IF($A36=T$1,"", COUNTIF('raw data'!$B:$B,CONCATENATE($A36,T$1))/SUM(COUNTIF('raw data'!$B:$B,CONCATENATE($A36,T$1)),COUNTIF('raw data'!$C:$C,CONCATENATE($A36,T$1)))),0)</f>
        <v>0</v>
      </c>
      <c r="U36" s="5">
        <f>IFERROR(IF($A36=U$1,"", COUNTIF('raw data'!$B:$B,CONCATENATE($A36,U$1))/SUM(COUNTIF('raw data'!$B:$B,CONCATENATE($A36,U$1)),COUNTIF('raw data'!$C:$C,CONCATENATE($A36,U$1)))),0)</f>
        <v>0</v>
      </c>
      <c r="V36" s="5">
        <f>IFERROR(IF($A36=V$1,"", COUNTIF('raw data'!$B:$B,CONCATENATE($A36,V$1))/SUM(COUNTIF('raw data'!$B:$B,CONCATENATE($A36,V$1)),COUNTIF('raw data'!$C:$C,CONCATENATE($A36,V$1)))),0)</f>
        <v>0</v>
      </c>
      <c r="W36" s="5">
        <f>IFERROR(IF($A36=W$1,"", COUNTIF('raw data'!$B:$B,CONCATENATE($A36,W$1))/SUM(COUNTIF('raw data'!$B:$B,CONCATENATE($A36,W$1)),COUNTIF('raw data'!$C:$C,CONCATENATE($A36,W$1)))),0)</f>
        <v>0</v>
      </c>
      <c r="X36" s="5">
        <f>IFERROR(IF($A36=X$1,"", COUNTIF('raw data'!$B:$B,CONCATENATE($A36,X$1))/SUM(COUNTIF('raw data'!$B:$B,CONCATENATE($A36,X$1)),COUNTIF('raw data'!$C:$C,CONCATENATE($A36,X$1)))),0)</f>
        <v>0</v>
      </c>
      <c r="Y36" s="5">
        <f>IFERROR(IF($A36=Y$1,"", COUNTIF('raw data'!$B:$B,CONCATENATE($A36,Y$1))/SUM(COUNTIF('raw data'!$B:$B,CONCATENATE($A36,Y$1)),COUNTIF('raw data'!$C:$C,CONCATENATE($A36,Y$1)))),0)</f>
        <v>0</v>
      </c>
      <c r="Z36" s="5">
        <f>IFERROR(IF($A36=Z$1,"", COUNTIF('raw data'!$B:$B,CONCATENATE($A36,Z$1))/SUM(COUNTIF('raw data'!$B:$B,CONCATENATE($A36,Z$1)),COUNTIF('raw data'!$C:$C,CONCATENATE($A36,Z$1)))),0)</f>
        <v>0</v>
      </c>
      <c r="AA36" s="5">
        <f>IFERROR(IF($A36=AA$1,"", COUNTIF('raw data'!$B:$B,CONCATENATE($A36,AA$1))/SUM(COUNTIF('raw data'!$B:$B,CONCATENATE($A36,AA$1)),COUNTIF('raw data'!$C:$C,CONCATENATE($A36,AA$1)))),0)</f>
        <v>0</v>
      </c>
      <c r="AB36" s="5">
        <f>IFERROR(IF($A36=AB$1,"", COUNTIF('raw data'!$B:$B,CONCATENATE($A36,AB$1))/SUM(COUNTIF('raw data'!$B:$B,CONCATENATE($A36,AB$1)),COUNTIF('raw data'!$C:$C,CONCATENATE($A36,AB$1)))),0)</f>
        <v>0</v>
      </c>
      <c r="AC36" s="5">
        <f>IFERROR(IF($A36=AC$1,"", COUNTIF('raw data'!$B:$B,CONCATENATE($A36,AC$1))/SUM(COUNTIF('raw data'!$B:$B,CONCATENATE($A36,AC$1)),COUNTIF('raw data'!$C:$C,CONCATENATE($A36,AC$1)))),0)</f>
        <v>0</v>
      </c>
      <c r="AD36" s="5">
        <f>IFERROR(IF($A36=AD$1,"", COUNTIF('raw data'!$B:$B,CONCATENATE($A36,AD$1))/SUM(COUNTIF('raw data'!$B:$B,CONCATENATE($A36,AD$1)),COUNTIF('raw data'!$C:$C,CONCATENATE($A36,AD$1)))),0)</f>
        <v>0</v>
      </c>
      <c r="AE36" s="5">
        <f>IFERROR(IF($A36=AE$1,"", COUNTIF('raw data'!$B:$B,CONCATENATE($A36,AE$1))/SUM(COUNTIF('raw data'!$B:$B,CONCATENATE($A36,AE$1)),COUNTIF('raw data'!$C:$C,CONCATENATE($A36,AE$1)))),0)</f>
        <v>0</v>
      </c>
      <c r="AF36" s="5">
        <f>IFERROR(IF($A36=AF$1,"", COUNTIF('raw data'!$B:$B,CONCATENATE($A36,AF$1))/SUM(COUNTIF('raw data'!$B:$B,CONCATENATE($A36,AF$1)),COUNTIF('raw data'!$C:$C,CONCATENATE($A36,AF$1)))),0)</f>
        <v>0</v>
      </c>
      <c r="AG36" s="5">
        <f>IFERROR(IF($A36=AG$1,"", COUNTIF('raw data'!$B:$B,CONCATENATE($A36,AG$1))/SUM(COUNTIF('raw data'!$B:$B,CONCATENATE($A36,AG$1)),COUNTIF('raw data'!$C:$C,CONCATENATE($A36,AG$1)))),0)</f>
        <v>0</v>
      </c>
      <c r="AH36" s="5">
        <f>IFERROR(IF($A36=AH$1,"", COUNTIF('raw data'!$B:$B,CONCATENATE($A36,AH$1))/SUM(COUNTIF('raw data'!$B:$B,CONCATENATE($A36,AH$1)),COUNTIF('raw data'!$C:$C,CONCATENATE($A36,AH$1)))),0)</f>
        <v>0</v>
      </c>
      <c r="AI36" s="5">
        <f>IFERROR(IF($A36=AI$1,"", COUNTIF('raw data'!$B:$B,CONCATENATE($A36,AI$1))/SUM(COUNTIF('raw data'!$B:$B,CONCATENATE($A36,AI$1)),COUNTIF('raw data'!$C:$C,CONCATENATE($A36,AI$1)))),0)</f>
        <v>0</v>
      </c>
      <c r="AJ36" s="5" t="str">
        <f>IFERROR(IF($A36=AJ$1,"", COUNTIF('raw data'!$B:$B,CONCATENATE($A36,AJ$1))/SUM(COUNTIF('raw data'!$B:$B,CONCATENATE($A36,AJ$1)),COUNTIF('raw data'!$C:$C,CONCATENATE($A36,AJ$1)))),0)</f>
        <v/>
      </c>
      <c r="AK36" s="5">
        <f>IFERROR(IF($A36=AK$1,"", COUNTIF('raw data'!$B:$B,CONCATENATE($A36,AK$1))/SUM(COUNTIF('raw data'!$B:$B,CONCATENATE($A36,AK$1)),COUNTIF('raw data'!$C:$C,CONCATENATE($A36,AK$1)))),0)</f>
        <v>0</v>
      </c>
      <c r="AL36" s="5">
        <f>IFERROR(IF($A36=AL$1,"", COUNTIF('raw data'!$B:$B,CONCATENATE($A36,AL$1))/SUM(COUNTIF('raw data'!$B:$B,CONCATENATE($A36,AL$1)),COUNTIF('raw data'!$C:$C,CONCATENATE($A36,AL$1)))),0)</f>
        <v>0</v>
      </c>
      <c r="AM36" s="5">
        <f>IFERROR(IF($A36=AM$1,"", COUNTIF('raw data'!$B:$B,CONCATENATE($A36,AM$1))/SUM(COUNTIF('raw data'!$B:$B,CONCATENATE($A36,AM$1)),COUNTIF('raw data'!$C:$C,CONCATENATE($A36,AM$1)))),0)</f>
        <v>0</v>
      </c>
      <c r="AN36" s="5">
        <f>IFERROR(IF($A36=AN$1,"", COUNTIF('raw data'!$B:$B,CONCATENATE($A36,AN$1))/SUM(COUNTIF('raw data'!$B:$B,CONCATENATE($A36,AN$1)),COUNTIF('raw data'!$C:$C,CONCATENATE($A36,AN$1)))),0)</f>
        <v>0</v>
      </c>
      <c r="AO36" s="5">
        <f>IFERROR(IF($A36=AO$1,"", COUNTIF('raw data'!$B:$B,CONCATENATE($A36,AO$1))/SUM(COUNTIF('raw data'!$B:$B,CONCATENATE($A36,AO$1)),COUNTIF('raw data'!$C:$C,CONCATENATE($A36,AO$1)))),0)</f>
        <v>0</v>
      </c>
      <c r="AP36" s="5">
        <f>IFERROR(IF($A36=AP$1,"", COUNTIF('raw data'!$B:$B,CONCATENATE($A36,AP$1))/SUM(COUNTIF('raw data'!$B:$B,CONCATENATE($A36,AP$1)),COUNTIF('raw data'!$C:$C,CONCATENATE($A36,AP$1)))),0)</f>
        <v>0</v>
      </c>
      <c r="AQ36" s="5">
        <f>IFERROR(IF($A36=AQ$1,"", COUNTIF('raw data'!$B:$B,CONCATENATE($A36,AQ$1))/SUM(COUNTIF('raw data'!$B:$B,CONCATENATE($A36,AQ$1)),COUNTIF('raw data'!$C:$C,CONCATENATE($A36,AQ$1)))),0)</f>
        <v>0</v>
      </c>
      <c r="AR36" s="5">
        <f>IFERROR(IF($A36=AR$1,"", COUNTIF('raw data'!$B:$B,CONCATENATE($A36,AR$1))/SUM(COUNTIF('raw data'!$B:$B,CONCATENATE($A36,AR$1)),COUNTIF('raw data'!$C:$C,CONCATENATE($A36,AR$1)))),0)</f>
        <v>0</v>
      </c>
      <c r="AS36" s="5">
        <f>IFERROR(IF($A36=AS$1,"", COUNTIF('raw data'!$B:$B,CONCATENATE($A36,AS$1))/SUM(COUNTIF('raw data'!$B:$B,CONCATENATE($A36,AS$1)),COUNTIF('raw data'!$C:$C,CONCATENATE($A36,AS$1)))),0)</f>
        <v>0</v>
      </c>
      <c r="AT36" s="5">
        <f>IFERROR(IF($A36=AT$1,"", COUNTIF('raw data'!$B:$B,CONCATENATE($A36,AT$1))/SUM(COUNTIF('raw data'!$B:$B,CONCATENATE($A36,AT$1)),COUNTIF('raw data'!$C:$C,CONCATENATE($A36,AT$1)))),0)</f>
        <v>0</v>
      </c>
      <c r="AU36" s="5">
        <f>IFERROR(IF($A36=AU$1,"", COUNTIF('raw data'!$B:$B,CONCATENATE($A36,AU$1))/SUM(COUNTIF('raw data'!$B:$B,CONCATENATE($A36,AU$1)),COUNTIF('raw data'!$C:$C,CONCATENATE($A36,AU$1)))),0)</f>
        <v>0</v>
      </c>
      <c r="AV36" s="5">
        <f>IFERROR(IF($A36=AV$1,"", COUNTIF('raw data'!$B:$B,CONCATENATE($A36,AV$1))/SUM(COUNTIF('raw data'!$B:$B,CONCATENATE($A36,AV$1)),COUNTIF('raw data'!$C:$C,CONCATENATE($A36,AV$1)))),0)</f>
        <v>0</v>
      </c>
      <c r="AW36" s="5">
        <f>IFERROR(IF($A36=AW$1,"", COUNTIF('raw data'!$B:$B,CONCATENATE($A36,AW$1))/SUM(COUNTIF('raw data'!$B:$B,CONCATENATE($A36,AW$1)),COUNTIF('raw data'!$C:$C,CONCATENATE($A36,AW$1)))),0)</f>
        <v>0</v>
      </c>
      <c r="AX36" s="5">
        <f>IFERROR(IF($A36=AX$1,"", COUNTIF('raw data'!$B:$B,CONCATENATE($A36,AX$1))/SUM(COUNTIF('raw data'!$B:$B,CONCATENATE($A36,AX$1)),COUNTIF('raw data'!$C:$C,CONCATENATE($A36,AX$1)))),0)</f>
        <v>0</v>
      </c>
      <c r="AY36" s="5">
        <f>IFERROR(IF($A36=AY$1,"", COUNTIF('raw data'!$B:$B,CONCATENATE($A36,AY$1))/SUM(COUNTIF('raw data'!$B:$B,CONCATENATE($A36,AY$1)),COUNTIF('raw data'!$C:$C,CONCATENATE($A36,AY$1)))),0)</f>
        <v>0</v>
      </c>
      <c r="AZ36" s="5">
        <f>IFERROR(IF($A36=AZ$1,"", COUNTIF('raw data'!$B:$B,CONCATENATE($A36,AZ$1))/SUM(COUNTIF('raw data'!$B:$B,CONCATENATE($A36,AZ$1)),COUNTIF('raw data'!$C:$C,CONCATENATE($A36,AZ$1)))),0)</f>
        <v>0</v>
      </c>
      <c r="BA36" s="5">
        <f>IFERROR(IF($A36=BA$1,"", COUNTIF('raw data'!$B:$B,CONCATENATE($A36,BA$1))/SUM(COUNTIF('raw data'!$B:$B,CONCATENATE($A36,BA$1)),COUNTIF('raw data'!$C:$C,CONCATENATE($A36,BA$1)))),0)</f>
        <v>0</v>
      </c>
      <c r="BB36" s="5">
        <f>IFERROR(IF($A36=BB$1,"", COUNTIF('raw data'!$B:$B,CONCATENATE($A36,BB$1))/SUM(COUNTIF('raw data'!$B:$B,CONCATENATE($A36,BB$1)),COUNTIF('raw data'!$C:$C,CONCATENATE($A36,BB$1)))),0)</f>
        <v>0</v>
      </c>
      <c r="BC36" s="5">
        <f>IFERROR(IF($A36=BC$1,"", COUNTIF('raw data'!$B:$B,CONCATENATE($A36,BC$1))/SUM(COUNTIF('raw data'!$B:$B,CONCATENATE($A36,BC$1)),COUNTIF('raw data'!$C:$C,CONCATENATE($A36,BC$1)))),0)</f>
        <v>0</v>
      </c>
      <c r="BD36" s="5">
        <f>IFERROR(IF($A36=BD$1,"", COUNTIF('raw data'!$B:$B,CONCATENATE($A36,BD$1))/SUM(COUNTIF('raw data'!$B:$B,CONCATENATE($A36,BD$1)),COUNTIF('raw data'!$C:$C,CONCATENATE($A36,BD$1)))),0)</f>
        <v>0</v>
      </c>
      <c r="BE36" s="5">
        <f>IFERROR(IF($A36=BE$1,"", COUNTIF('raw data'!$B:$B,CONCATENATE($A36,BE$1))/SUM(COUNTIF('raw data'!$B:$B,CONCATENATE($A36,BE$1)),COUNTIF('raw data'!$C:$C,CONCATENATE($A36,BE$1)))),0)</f>
        <v>0</v>
      </c>
      <c r="BF36" s="5">
        <f>IFERROR(IF($A36=BF$1,"", COUNTIF('raw data'!$B:$B,CONCATENATE($A36,BF$1))/SUM(COUNTIF('raw data'!$B:$B,CONCATENATE($A36,BF$1)),COUNTIF('raw data'!$C:$C,CONCATENATE($A36,BF$1)))),0)</f>
        <v>0</v>
      </c>
      <c r="BG36" s="5">
        <f>IFERROR(IF($A36=BG$1,"", COUNTIF('raw data'!$B:$B,CONCATENATE($A36,BG$1))/SUM(COUNTIF('raw data'!$B:$B,CONCATENATE($A36,BG$1)),COUNTIF('raw data'!$C:$C,CONCATENATE($A36,BG$1)))),0)</f>
        <v>0</v>
      </c>
      <c r="BH36" s="5">
        <f>IFERROR(IF($A36=BH$1,"", COUNTIF('raw data'!$B:$B,CONCATENATE($A36,BH$1))/SUM(COUNTIF('raw data'!$B:$B,CONCATENATE($A36,BH$1)),COUNTIF('raw data'!$C:$C,CONCATENATE($A36,BH$1)))),0)</f>
        <v>0</v>
      </c>
      <c r="BI36" s="5">
        <f>IFERROR(IF($A36=BI$1,"", COUNTIF('raw data'!$B:$B,CONCATENATE($A36,BI$1))/SUM(COUNTIF('raw data'!$B:$B,CONCATENATE($A36,BI$1)),COUNTIF('raw data'!$C:$C,CONCATENATE($A36,BI$1)))),0)</f>
        <v>0</v>
      </c>
      <c r="BJ36" s="5">
        <f>IFERROR(IF($A36=BJ$1,"", COUNTIF('raw data'!$B:$B,CONCATENATE($A36,BJ$1))/SUM(COUNTIF('raw data'!$B:$B,CONCATENATE($A36,BJ$1)),COUNTIF('raw data'!$C:$C,CONCATENATE($A36,BJ$1)))),0)</f>
        <v>1</v>
      </c>
      <c r="BK36" s="5">
        <f>IFERROR(IF($A36=BK$1,"", COUNTIF('raw data'!$B:$B,CONCATENATE($A36,BK$1))/SUM(COUNTIF('raw data'!$B:$B,CONCATENATE($A36,BK$1)),COUNTIF('raw data'!$C:$C,CONCATENATE($A36,BK$1)))),0)</f>
        <v>0</v>
      </c>
      <c r="BL36" s="5">
        <f>IFERROR(IF($A36=BL$1,"", COUNTIF('raw data'!$B:$B,CONCATENATE($A36,BL$1))/SUM(COUNTIF('raw data'!$B:$B,CONCATENATE($A36,BL$1)),COUNTIF('raw data'!$C:$C,CONCATENATE($A36,BL$1)))),0)</f>
        <v>0</v>
      </c>
      <c r="BM36" s="5">
        <f>IFERROR(IF($A36=BM$1,"", COUNTIF('raw data'!$B:$B,CONCATENATE($A36,BM$1))/SUM(COUNTIF('raw data'!$B:$B,CONCATENATE($A36,BM$1)),COUNTIF('raw data'!$C:$C,CONCATENATE($A36,BM$1)))),0)</f>
        <v>0</v>
      </c>
      <c r="BN36" s="5">
        <f>IFERROR(IF($A36=BN$1,"", COUNTIF('raw data'!$B:$B,CONCATENATE($A36,BN$1))/SUM(COUNTIF('raw data'!$B:$B,CONCATENATE($A36,BN$1)),COUNTIF('raw data'!$C:$C,CONCATENATE($A36,BN$1)))),0)</f>
        <v>0</v>
      </c>
      <c r="BO36" s="5">
        <f>IFERROR(IF($A36=BO$1,"", COUNTIF('raw data'!$B:$B,CONCATENATE($A36,BO$1))/SUM(COUNTIF('raw data'!$B:$B,CONCATENATE($A36,BO$1)),COUNTIF('raw data'!$C:$C,CONCATENATE($A36,BO$1)))),0)</f>
        <v>0</v>
      </c>
      <c r="BP36" s="5">
        <f>IFERROR(IF($A36=BP$1,"", COUNTIF('raw data'!$B:$B,CONCATENATE($A36,BP$1))/SUM(COUNTIF('raw data'!$B:$B,CONCATENATE($A36,BP$1)),COUNTIF('raw data'!$C:$C,CONCATENATE($A36,BP$1)))),0)</f>
        <v>0</v>
      </c>
      <c r="BQ36" s="5">
        <f>IFERROR(IF($A36=BQ$1,"", COUNTIF('raw data'!$B:$B,CONCATENATE($A36,BQ$1))/SUM(COUNTIF('raw data'!$B:$B,CONCATENATE($A36,BQ$1)),COUNTIF('raw data'!$C:$C,CONCATENATE($A36,BQ$1)))),0)</f>
        <v>0</v>
      </c>
      <c r="BR36" s="5">
        <f>IFERROR(IF($A36=BR$1,"", COUNTIF('raw data'!$B:$B,CONCATENATE($A36,BR$1))/SUM(COUNTIF('raw data'!$B:$B,CONCATENATE($A36,BR$1)),COUNTIF('raw data'!$C:$C,CONCATENATE($A36,BR$1)))),0)</f>
        <v>0</v>
      </c>
      <c r="BS36" s="5">
        <f>IFERROR(IF($A36=BS$1,"", COUNTIF('raw data'!$B:$B,CONCATENATE($A36,BS$1))/SUM(COUNTIF('raw data'!$B:$B,CONCATENATE($A36,BS$1)),COUNTIF('raw data'!$C:$C,CONCATENATE($A36,BS$1)))),0)</f>
        <v>0</v>
      </c>
      <c r="BT36" s="5">
        <f>IFERROR(IF($A36=BT$1,"", COUNTIF('raw data'!$B:$B,CONCATENATE($A36,BT$1))/SUM(COUNTIF('raw data'!$B:$B,CONCATENATE($A36,BT$1)),COUNTIF('raw data'!$C:$C,CONCATENATE($A36,BT$1)))),0)</f>
        <v>0</v>
      </c>
      <c r="BU36" s="5">
        <f>IFERROR(IF($A36=BU$1,"", COUNTIF('raw data'!$B:$B,CONCATENATE($A36,BU$1))/SUM(COUNTIF('raw data'!$B:$B,CONCATENATE($A36,BU$1)),COUNTIF('raw data'!$C:$C,CONCATENATE($A36,BU$1)))),0)</f>
        <v>0</v>
      </c>
      <c r="BV36" s="5">
        <f>IFERROR(IF($A36=BV$1,"", COUNTIF('raw data'!$B:$B,CONCATENATE($A36,BV$1))/SUM(COUNTIF('raw data'!$B:$B,CONCATENATE($A36,BV$1)),COUNTIF('raw data'!$C:$C,CONCATENATE($A36,BV$1)))),0)</f>
        <v>0</v>
      </c>
      <c r="BW36" s="5">
        <f>IFERROR(IF($A36=BW$1,"", COUNTIF('raw data'!$B:$B,CONCATENATE($A36,BW$1))/SUM(COUNTIF('raw data'!$B:$B,CONCATENATE($A36,BW$1)),COUNTIF('raw data'!$C:$C,CONCATENATE($A36,BW$1)))),0)</f>
        <v>0</v>
      </c>
      <c r="BX36" s="5">
        <f>IFERROR(IF($A36=BX$1,"", COUNTIF('raw data'!$B:$B,CONCATENATE($A36,BX$1))/SUM(COUNTIF('raw data'!$B:$B,CONCATENATE($A36,BX$1)),COUNTIF('raw data'!$C:$C,CONCATENATE($A36,BX$1)))),0)</f>
        <v>0</v>
      </c>
      <c r="BY36" s="5">
        <f>IFERROR(IF($A36=BY$1,"", COUNTIF('raw data'!$B:$B,CONCATENATE($A36,BY$1))/SUM(COUNTIF('raw data'!$B:$B,CONCATENATE($A36,BY$1)),COUNTIF('raw data'!$C:$C,CONCATENATE($A36,BY$1)))),0)</f>
        <v>0</v>
      </c>
      <c r="BZ36" s="5">
        <f>IFERROR(IF($A36=BZ$1,"", COUNTIF('raw data'!$B:$B,CONCATENATE($A36,BZ$1))/SUM(COUNTIF('raw data'!$B:$B,CONCATENATE($A36,BZ$1)),COUNTIF('raw data'!$C:$C,CONCATENATE($A36,BZ$1)))),0)</f>
        <v>0</v>
      </c>
      <c r="CA36" s="5">
        <f>IFERROR(IF($A36=CA$1,"", COUNTIF('raw data'!$B:$B,CONCATENATE($A36,CA$1))/SUM(COUNTIF('raw data'!$B:$B,CONCATENATE($A36,CA$1)),COUNTIF('raw data'!$C:$C,CONCATENATE($A36,CA$1)))),0)</f>
        <v>0</v>
      </c>
    </row>
    <row r="37">
      <c r="A37" s="6" t="str">
        <f>'winlose rates'!A37</f>
        <v>icicle</v>
      </c>
      <c r="B37" s="5">
        <f>IFERROR(IF($A37=B$1,"", COUNTIF('raw data'!$B:$B,CONCATENATE($A37,B$1))/SUM(COUNTIF('raw data'!$B:$B,CONCATENATE($A37,B$1)),COUNTIF('raw data'!$C:$C,CONCATENATE($A37,B$1)))),0)</f>
        <v>0</v>
      </c>
      <c r="C37" s="5">
        <f>IFERROR(IF($A37=C$1,"", COUNTIF('raw data'!$B:$B,CONCATENATE($A37,C$1))/SUM(COUNTIF('raw data'!$B:$B,CONCATENATE($A37,C$1)),COUNTIF('raw data'!$C:$C,CONCATENATE($A37,C$1)))),0)</f>
        <v>0</v>
      </c>
      <c r="D37" s="5">
        <f>IFERROR(IF($A37=D$1,"", COUNTIF('raw data'!$B:$B,CONCATENATE($A37,D$1))/SUM(COUNTIF('raw data'!$B:$B,CONCATENATE($A37,D$1)),COUNTIF('raw data'!$C:$C,CONCATENATE($A37,D$1)))),0)</f>
        <v>0</v>
      </c>
      <c r="E37" s="5">
        <f>IFERROR(IF($A37=E$1,"", COUNTIF('raw data'!$B:$B,CONCATENATE($A37,E$1))/SUM(COUNTIF('raw data'!$B:$B,CONCATENATE($A37,E$1)),COUNTIF('raw data'!$C:$C,CONCATENATE($A37,E$1)))),0)</f>
        <v>0</v>
      </c>
      <c r="F37" s="5">
        <f>IFERROR(IF($A37=F$1,"", COUNTIF('raw data'!$B:$B,CONCATENATE($A37,F$1))/SUM(COUNTIF('raw data'!$B:$B,CONCATENATE($A37,F$1)),COUNTIF('raw data'!$C:$C,CONCATENATE($A37,F$1)))),0)</f>
        <v>0</v>
      </c>
      <c r="G37" s="5">
        <f>IFERROR(IF($A37=G$1,"", COUNTIF('raw data'!$B:$B,CONCATENATE($A37,G$1))/SUM(COUNTIF('raw data'!$B:$B,CONCATENATE($A37,G$1)),COUNTIF('raw data'!$C:$C,CONCATENATE($A37,G$1)))),0)</f>
        <v>0</v>
      </c>
      <c r="H37" s="5">
        <f>IFERROR(IF($A37=H$1,"", COUNTIF('raw data'!$B:$B,CONCATENATE($A37,H$1))/SUM(COUNTIF('raw data'!$B:$B,CONCATENATE($A37,H$1)),COUNTIF('raw data'!$C:$C,CONCATENATE($A37,H$1)))),0)</f>
        <v>0</v>
      </c>
      <c r="I37" s="5">
        <f>IFERROR(IF($A37=I$1,"", COUNTIF('raw data'!$B:$B,CONCATENATE($A37,I$1))/SUM(COUNTIF('raw data'!$B:$B,CONCATENATE($A37,I$1)),COUNTIF('raw data'!$C:$C,CONCATENATE($A37,I$1)))),0)</f>
        <v>0</v>
      </c>
      <c r="J37" s="5">
        <f>IFERROR(IF($A37=J$1,"", COUNTIF('raw data'!$B:$B,CONCATENATE($A37,J$1))/SUM(COUNTIF('raw data'!$B:$B,CONCATENATE($A37,J$1)),COUNTIF('raw data'!$C:$C,CONCATENATE($A37,J$1)))),0)</f>
        <v>0</v>
      </c>
      <c r="K37" s="5">
        <f>IFERROR(IF($A37=K$1,"", COUNTIF('raw data'!$B:$B,CONCATENATE($A37,K$1))/SUM(COUNTIF('raw data'!$B:$B,CONCATENATE($A37,K$1)),COUNTIF('raw data'!$C:$C,CONCATENATE($A37,K$1)))),0)</f>
        <v>0</v>
      </c>
      <c r="L37" s="5">
        <f>IFERROR(IF($A37=L$1,"", COUNTIF('raw data'!$B:$B,CONCATENATE($A37,L$1))/SUM(COUNTIF('raw data'!$B:$B,CONCATENATE($A37,L$1)),COUNTIF('raw data'!$C:$C,CONCATENATE($A37,L$1)))),0)</f>
        <v>0</v>
      </c>
      <c r="M37" s="5">
        <f>IFERROR(IF($A37=M$1,"", COUNTIF('raw data'!$B:$B,CONCATENATE($A37,M$1))/SUM(COUNTIF('raw data'!$B:$B,CONCATENATE($A37,M$1)),COUNTIF('raw data'!$C:$C,CONCATENATE($A37,M$1)))),0)</f>
        <v>0</v>
      </c>
      <c r="N37" s="5">
        <f>IFERROR(IF($A37=N$1,"", COUNTIF('raw data'!$B:$B,CONCATENATE($A37,N$1))/SUM(COUNTIF('raw data'!$B:$B,CONCATENATE($A37,N$1)),COUNTIF('raw data'!$C:$C,CONCATENATE($A37,N$1)))),0)</f>
        <v>0</v>
      </c>
      <c r="O37" s="5">
        <f>IFERROR(IF($A37=O$1,"", COUNTIF('raw data'!$B:$B,CONCATENATE($A37,O$1))/SUM(COUNTIF('raw data'!$B:$B,CONCATENATE($A37,O$1)),COUNTIF('raw data'!$C:$C,CONCATENATE($A37,O$1)))),0)</f>
        <v>0</v>
      </c>
      <c r="P37" s="5">
        <f>IFERROR(IF($A37=P$1,"", COUNTIF('raw data'!$B:$B,CONCATENATE($A37,P$1))/SUM(COUNTIF('raw data'!$B:$B,CONCATENATE($A37,P$1)),COUNTIF('raw data'!$C:$C,CONCATENATE($A37,P$1)))),0)</f>
        <v>0</v>
      </c>
      <c r="Q37" s="5">
        <f>IFERROR(IF($A37=Q$1,"", COUNTIF('raw data'!$B:$B,CONCATENATE($A37,Q$1))/SUM(COUNTIF('raw data'!$B:$B,CONCATENATE($A37,Q$1)),COUNTIF('raw data'!$C:$C,CONCATENATE($A37,Q$1)))),0)</f>
        <v>1</v>
      </c>
      <c r="R37" s="5">
        <f>IFERROR(IF($A37=R$1,"", COUNTIF('raw data'!$B:$B,CONCATENATE($A37,R$1))/SUM(COUNTIF('raw data'!$B:$B,CONCATENATE($A37,R$1)),COUNTIF('raw data'!$C:$C,CONCATENATE($A37,R$1)))),0)</f>
        <v>0</v>
      </c>
      <c r="S37" s="5">
        <f>IFERROR(IF($A37=S$1,"", COUNTIF('raw data'!$B:$B,CONCATENATE($A37,S$1))/SUM(COUNTIF('raw data'!$B:$B,CONCATENATE($A37,S$1)),COUNTIF('raw data'!$C:$C,CONCATENATE($A37,S$1)))),0)</f>
        <v>0</v>
      </c>
      <c r="T37" s="5">
        <f>IFERROR(IF($A37=T$1,"", COUNTIF('raw data'!$B:$B,CONCATENATE($A37,T$1))/SUM(COUNTIF('raw data'!$B:$B,CONCATENATE($A37,T$1)),COUNTIF('raw data'!$C:$C,CONCATENATE($A37,T$1)))),0)</f>
        <v>0</v>
      </c>
      <c r="U37" s="5">
        <f>IFERROR(IF($A37=U$1,"", COUNTIF('raw data'!$B:$B,CONCATENATE($A37,U$1))/SUM(COUNTIF('raw data'!$B:$B,CONCATENATE($A37,U$1)),COUNTIF('raw data'!$C:$C,CONCATENATE($A37,U$1)))),0)</f>
        <v>1</v>
      </c>
      <c r="V37" s="5">
        <f>IFERROR(IF($A37=V$1,"", COUNTIF('raw data'!$B:$B,CONCATENATE($A37,V$1))/SUM(COUNTIF('raw data'!$B:$B,CONCATENATE($A37,V$1)),COUNTIF('raw data'!$C:$C,CONCATENATE($A37,V$1)))),0)</f>
        <v>0</v>
      </c>
      <c r="W37" s="5">
        <f>IFERROR(IF($A37=W$1,"", COUNTIF('raw data'!$B:$B,CONCATENATE($A37,W$1))/SUM(COUNTIF('raw data'!$B:$B,CONCATENATE($A37,W$1)),COUNTIF('raw data'!$C:$C,CONCATENATE($A37,W$1)))),0)</f>
        <v>0</v>
      </c>
      <c r="X37" s="5">
        <f>IFERROR(IF($A37=X$1,"", COUNTIF('raw data'!$B:$B,CONCATENATE($A37,X$1))/SUM(COUNTIF('raw data'!$B:$B,CONCATENATE($A37,X$1)),COUNTIF('raw data'!$C:$C,CONCATENATE($A37,X$1)))),0)</f>
        <v>0</v>
      </c>
      <c r="Y37" s="5">
        <f>IFERROR(IF($A37=Y$1,"", COUNTIF('raw data'!$B:$B,CONCATENATE($A37,Y$1))/SUM(COUNTIF('raw data'!$B:$B,CONCATENATE($A37,Y$1)),COUNTIF('raw data'!$C:$C,CONCATENATE($A37,Y$1)))),0)</f>
        <v>0</v>
      </c>
      <c r="Z37" s="5">
        <f>IFERROR(IF($A37=Z$1,"", COUNTIF('raw data'!$B:$B,CONCATENATE($A37,Z$1))/SUM(COUNTIF('raw data'!$B:$B,CONCATENATE($A37,Z$1)),COUNTIF('raw data'!$C:$C,CONCATENATE($A37,Z$1)))),0)</f>
        <v>0</v>
      </c>
      <c r="AA37" s="5">
        <f>IFERROR(IF($A37=AA$1,"", COUNTIF('raw data'!$B:$B,CONCATENATE($A37,AA$1))/SUM(COUNTIF('raw data'!$B:$B,CONCATENATE($A37,AA$1)),COUNTIF('raw data'!$C:$C,CONCATENATE($A37,AA$1)))),0)</f>
        <v>0</v>
      </c>
      <c r="AB37" s="5">
        <f>IFERROR(IF($A37=AB$1,"", COUNTIF('raw data'!$B:$B,CONCATENATE($A37,AB$1))/SUM(COUNTIF('raw data'!$B:$B,CONCATENATE($A37,AB$1)),COUNTIF('raw data'!$C:$C,CONCATENATE($A37,AB$1)))),0)</f>
        <v>0</v>
      </c>
      <c r="AC37" s="5">
        <f>IFERROR(IF($A37=AC$1,"", COUNTIF('raw data'!$B:$B,CONCATENATE($A37,AC$1))/SUM(COUNTIF('raw data'!$B:$B,CONCATENATE($A37,AC$1)),COUNTIF('raw data'!$C:$C,CONCATENATE($A37,AC$1)))),0)</f>
        <v>0</v>
      </c>
      <c r="AD37" s="5">
        <f>IFERROR(IF($A37=AD$1,"", COUNTIF('raw data'!$B:$B,CONCATENATE($A37,AD$1))/SUM(COUNTIF('raw data'!$B:$B,CONCATENATE($A37,AD$1)),COUNTIF('raw data'!$C:$C,CONCATENATE($A37,AD$1)))),0)</f>
        <v>0</v>
      </c>
      <c r="AE37" s="5">
        <f>IFERROR(IF($A37=AE$1,"", COUNTIF('raw data'!$B:$B,CONCATENATE($A37,AE$1))/SUM(COUNTIF('raw data'!$B:$B,CONCATENATE($A37,AE$1)),COUNTIF('raw data'!$C:$C,CONCATENATE($A37,AE$1)))),0)</f>
        <v>0</v>
      </c>
      <c r="AF37" s="5">
        <f>IFERROR(IF($A37=AF$1,"", COUNTIF('raw data'!$B:$B,CONCATENATE($A37,AF$1))/SUM(COUNTIF('raw data'!$B:$B,CONCATENATE($A37,AF$1)),COUNTIF('raw data'!$C:$C,CONCATENATE($A37,AF$1)))),0)</f>
        <v>0</v>
      </c>
      <c r="AG37" s="5">
        <f>IFERROR(IF($A37=AG$1,"", COUNTIF('raw data'!$B:$B,CONCATENATE($A37,AG$1))/SUM(COUNTIF('raw data'!$B:$B,CONCATENATE($A37,AG$1)),COUNTIF('raw data'!$C:$C,CONCATENATE($A37,AG$1)))),0)</f>
        <v>0</v>
      </c>
      <c r="AH37" s="5">
        <f>IFERROR(IF($A37=AH$1,"", COUNTIF('raw data'!$B:$B,CONCATENATE($A37,AH$1))/SUM(COUNTIF('raw data'!$B:$B,CONCATENATE($A37,AH$1)),COUNTIF('raw data'!$C:$C,CONCATENATE($A37,AH$1)))),0)</f>
        <v>0</v>
      </c>
      <c r="AI37" s="5">
        <f>IFERROR(IF($A37=AI$1,"", COUNTIF('raw data'!$B:$B,CONCATENATE($A37,AI$1))/SUM(COUNTIF('raw data'!$B:$B,CONCATENATE($A37,AI$1)),COUNTIF('raw data'!$C:$C,CONCATENATE($A37,AI$1)))),0)</f>
        <v>0</v>
      </c>
      <c r="AJ37" s="5">
        <f>IFERROR(IF($A37=AJ$1,"", COUNTIF('raw data'!$B:$B,CONCATENATE($A37,AJ$1))/SUM(COUNTIF('raw data'!$B:$B,CONCATENATE($A37,AJ$1)),COUNTIF('raw data'!$C:$C,CONCATENATE($A37,AJ$1)))),0)</f>
        <v>0</v>
      </c>
      <c r="AK37" s="5" t="str">
        <f>IFERROR(IF($A37=AK$1,"", COUNTIF('raw data'!$B:$B,CONCATENATE($A37,AK$1))/SUM(COUNTIF('raw data'!$B:$B,CONCATENATE($A37,AK$1)),COUNTIF('raw data'!$C:$C,CONCATENATE($A37,AK$1)))),0)</f>
        <v/>
      </c>
      <c r="AL37" s="5">
        <f>IFERROR(IF($A37=AL$1,"", COUNTIF('raw data'!$B:$B,CONCATENATE($A37,AL$1))/SUM(COUNTIF('raw data'!$B:$B,CONCATENATE($A37,AL$1)),COUNTIF('raw data'!$C:$C,CONCATENATE($A37,AL$1)))),0)</f>
        <v>0</v>
      </c>
      <c r="AM37" s="5">
        <f>IFERROR(IF($A37=AM$1,"", COUNTIF('raw data'!$B:$B,CONCATENATE($A37,AM$1))/SUM(COUNTIF('raw data'!$B:$B,CONCATENATE($A37,AM$1)),COUNTIF('raw data'!$C:$C,CONCATENATE($A37,AM$1)))),0)</f>
        <v>0</v>
      </c>
      <c r="AN37" s="5">
        <f>IFERROR(IF($A37=AN$1,"", COUNTIF('raw data'!$B:$B,CONCATENATE($A37,AN$1))/SUM(COUNTIF('raw data'!$B:$B,CONCATENATE($A37,AN$1)),COUNTIF('raw data'!$C:$C,CONCATENATE($A37,AN$1)))),0)</f>
        <v>0</v>
      </c>
      <c r="AO37" s="5">
        <f>IFERROR(IF($A37=AO$1,"", COUNTIF('raw data'!$B:$B,CONCATENATE($A37,AO$1))/SUM(COUNTIF('raw data'!$B:$B,CONCATENATE($A37,AO$1)),COUNTIF('raw data'!$C:$C,CONCATENATE($A37,AO$1)))),0)</f>
        <v>1</v>
      </c>
      <c r="AP37" s="5">
        <f>IFERROR(IF($A37=AP$1,"", COUNTIF('raw data'!$B:$B,CONCATENATE($A37,AP$1))/SUM(COUNTIF('raw data'!$B:$B,CONCATENATE($A37,AP$1)),COUNTIF('raw data'!$C:$C,CONCATENATE($A37,AP$1)))),0)</f>
        <v>0</v>
      </c>
      <c r="AQ37" s="5">
        <f>IFERROR(IF($A37=AQ$1,"", COUNTIF('raw data'!$B:$B,CONCATENATE($A37,AQ$1))/SUM(COUNTIF('raw data'!$B:$B,CONCATENATE($A37,AQ$1)),COUNTIF('raw data'!$C:$C,CONCATENATE($A37,AQ$1)))),0)</f>
        <v>0</v>
      </c>
      <c r="AR37" s="5">
        <f>IFERROR(IF($A37=AR$1,"", COUNTIF('raw data'!$B:$B,CONCATENATE($A37,AR$1))/SUM(COUNTIF('raw data'!$B:$B,CONCATENATE($A37,AR$1)),COUNTIF('raw data'!$C:$C,CONCATENATE($A37,AR$1)))),0)</f>
        <v>0</v>
      </c>
      <c r="AS37" s="5">
        <f>IFERROR(IF($A37=AS$1,"", COUNTIF('raw data'!$B:$B,CONCATENATE($A37,AS$1))/SUM(COUNTIF('raw data'!$B:$B,CONCATENATE($A37,AS$1)),COUNTIF('raw data'!$C:$C,CONCATENATE($A37,AS$1)))),0)</f>
        <v>0</v>
      </c>
      <c r="AT37" s="5">
        <f>IFERROR(IF($A37=AT$1,"", COUNTIF('raw data'!$B:$B,CONCATENATE($A37,AT$1))/SUM(COUNTIF('raw data'!$B:$B,CONCATENATE($A37,AT$1)),COUNTIF('raw data'!$C:$C,CONCATENATE($A37,AT$1)))),0)</f>
        <v>0</v>
      </c>
      <c r="AU37" s="5">
        <f>IFERROR(IF($A37=AU$1,"", COUNTIF('raw data'!$B:$B,CONCATENATE($A37,AU$1))/SUM(COUNTIF('raw data'!$B:$B,CONCATENATE($A37,AU$1)),COUNTIF('raw data'!$C:$C,CONCATENATE($A37,AU$1)))),0)</f>
        <v>0</v>
      </c>
      <c r="AV37" s="5">
        <f>IFERROR(IF($A37=AV$1,"", COUNTIF('raw data'!$B:$B,CONCATENATE($A37,AV$1))/SUM(COUNTIF('raw data'!$B:$B,CONCATENATE($A37,AV$1)),COUNTIF('raw data'!$C:$C,CONCATENATE($A37,AV$1)))),0)</f>
        <v>0</v>
      </c>
      <c r="AW37" s="5">
        <f>IFERROR(IF($A37=AW$1,"", COUNTIF('raw data'!$B:$B,CONCATENATE($A37,AW$1))/SUM(COUNTIF('raw data'!$B:$B,CONCATENATE($A37,AW$1)),COUNTIF('raw data'!$C:$C,CONCATENATE($A37,AW$1)))),0)</f>
        <v>0</v>
      </c>
      <c r="AX37" s="5">
        <f>IFERROR(IF($A37=AX$1,"", COUNTIF('raw data'!$B:$B,CONCATENATE($A37,AX$1))/SUM(COUNTIF('raw data'!$B:$B,CONCATENATE($A37,AX$1)),COUNTIF('raw data'!$C:$C,CONCATENATE($A37,AX$1)))),0)</f>
        <v>0</v>
      </c>
      <c r="AY37" s="5">
        <f>IFERROR(IF($A37=AY$1,"", COUNTIF('raw data'!$B:$B,CONCATENATE($A37,AY$1))/SUM(COUNTIF('raw data'!$B:$B,CONCATENATE($A37,AY$1)),COUNTIF('raw data'!$C:$C,CONCATENATE($A37,AY$1)))),0)</f>
        <v>0</v>
      </c>
      <c r="AZ37" s="5">
        <f>IFERROR(IF($A37=AZ$1,"", COUNTIF('raw data'!$B:$B,CONCATENATE($A37,AZ$1))/SUM(COUNTIF('raw data'!$B:$B,CONCATENATE($A37,AZ$1)),COUNTIF('raw data'!$C:$C,CONCATENATE($A37,AZ$1)))),0)</f>
        <v>0</v>
      </c>
      <c r="BA37" s="5">
        <f>IFERROR(IF($A37=BA$1,"", COUNTIF('raw data'!$B:$B,CONCATENATE($A37,BA$1))/SUM(COUNTIF('raw data'!$B:$B,CONCATENATE($A37,BA$1)),COUNTIF('raw data'!$C:$C,CONCATENATE($A37,BA$1)))),0)</f>
        <v>0</v>
      </c>
      <c r="BB37" s="5">
        <f>IFERROR(IF($A37=BB$1,"", COUNTIF('raw data'!$B:$B,CONCATENATE($A37,BB$1))/SUM(COUNTIF('raw data'!$B:$B,CONCATENATE($A37,BB$1)),COUNTIF('raw data'!$C:$C,CONCATENATE($A37,BB$1)))),0)</f>
        <v>0</v>
      </c>
      <c r="BC37" s="5">
        <f>IFERROR(IF($A37=BC$1,"", COUNTIF('raw data'!$B:$B,CONCATENATE($A37,BC$1))/SUM(COUNTIF('raw data'!$B:$B,CONCATENATE($A37,BC$1)),COUNTIF('raw data'!$C:$C,CONCATENATE($A37,BC$1)))),0)</f>
        <v>0</v>
      </c>
      <c r="BD37" s="5">
        <f>IFERROR(IF($A37=BD$1,"", COUNTIF('raw data'!$B:$B,CONCATENATE($A37,BD$1))/SUM(COUNTIF('raw data'!$B:$B,CONCATENATE($A37,BD$1)),COUNTIF('raw data'!$C:$C,CONCATENATE($A37,BD$1)))),0)</f>
        <v>0</v>
      </c>
      <c r="BE37" s="5">
        <f>IFERROR(IF($A37=BE$1,"", COUNTIF('raw data'!$B:$B,CONCATENATE($A37,BE$1))/SUM(COUNTIF('raw data'!$B:$B,CONCATENATE($A37,BE$1)),COUNTIF('raw data'!$C:$C,CONCATENATE($A37,BE$1)))),0)</f>
        <v>0</v>
      </c>
      <c r="BF37" s="5">
        <f>IFERROR(IF($A37=BF$1,"", COUNTIF('raw data'!$B:$B,CONCATENATE($A37,BF$1))/SUM(COUNTIF('raw data'!$B:$B,CONCATENATE($A37,BF$1)),COUNTIF('raw data'!$C:$C,CONCATENATE($A37,BF$1)))),0)</f>
        <v>0</v>
      </c>
      <c r="BG37" s="5">
        <f>IFERROR(IF($A37=BG$1,"", COUNTIF('raw data'!$B:$B,CONCATENATE($A37,BG$1))/SUM(COUNTIF('raw data'!$B:$B,CONCATENATE($A37,BG$1)),COUNTIF('raw data'!$C:$C,CONCATENATE($A37,BG$1)))),0)</f>
        <v>0</v>
      </c>
      <c r="BH37" s="5">
        <f>IFERROR(IF($A37=BH$1,"", COUNTIF('raw data'!$B:$B,CONCATENATE($A37,BH$1))/SUM(COUNTIF('raw data'!$B:$B,CONCATENATE($A37,BH$1)),COUNTIF('raw data'!$C:$C,CONCATENATE($A37,BH$1)))),0)</f>
        <v>0</v>
      </c>
      <c r="BI37" s="5">
        <f>IFERROR(IF($A37=BI$1,"", COUNTIF('raw data'!$B:$B,CONCATENATE($A37,BI$1))/SUM(COUNTIF('raw data'!$B:$B,CONCATENATE($A37,BI$1)),COUNTIF('raw data'!$C:$C,CONCATENATE($A37,BI$1)))),0)</f>
        <v>0</v>
      </c>
      <c r="BJ37" s="5">
        <f>IFERROR(IF($A37=BJ$1,"", COUNTIF('raw data'!$B:$B,CONCATENATE($A37,BJ$1))/SUM(COUNTIF('raw data'!$B:$B,CONCATENATE($A37,BJ$1)),COUNTIF('raw data'!$C:$C,CONCATENATE($A37,BJ$1)))),0)</f>
        <v>0</v>
      </c>
      <c r="BK37" s="5">
        <f>IFERROR(IF($A37=BK$1,"", COUNTIF('raw data'!$B:$B,CONCATENATE($A37,BK$1))/SUM(COUNTIF('raw data'!$B:$B,CONCATENATE($A37,BK$1)),COUNTIF('raw data'!$C:$C,CONCATENATE($A37,BK$1)))),0)</f>
        <v>0</v>
      </c>
      <c r="BL37" s="5">
        <f>IFERROR(IF($A37=BL$1,"", COUNTIF('raw data'!$B:$B,CONCATENATE($A37,BL$1))/SUM(COUNTIF('raw data'!$B:$B,CONCATENATE($A37,BL$1)),COUNTIF('raw data'!$C:$C,CONCATENATE($A37,BL$1)))),0)</f>
        <v>0</v>
      </c>
      <c r="BM37" s="5">
        <f>IFERROR(IF($A37=BM$1,"", COUNTIF('raw data'!$B:$B,CONCATENATE($A37,BM$1))/SUM(COUNTIF('raw data'!$B:$B,CONCATENATE($A37,BM$1)),COUNTIF('raw data'!$C:$C,CONCATENATE($A37,BM$1)))),0)</f>
        <v>0</v>
      </c>
      <c r="BN37" s="5">
        <f>IFERROR(IF($A37=BN$1,"", COUNTIF('raw data'!$B:$B,CONCATENATE($A37,BN$1))/SUM(COUNTIF('raw data'!$B:$B,CONCATENATE($A37,BN$1)),COUNTIF('raw data'!$C:$C,CONCATENATE($A37,BN$1)))),0)</f>
        <v>0</v>
      </c>
      <c r="BO37" s="5">
        <f>IFERROR(IF($A37=BO$1,"", COUNTIF('raw data'!$B:$B,CONCATENATE($A37,BO$1))/SUM(COUNTIF('raw data'!$B:$B,CONCATENATE($A37,BO$1)),COUNTIF('raw data'!$C:$C,CONCATENATE($A37,BO$1)))),0)</f>
        <v>0</v>
      </c>
      <c r="BP37" s="5">
        <f>IFERROR(IF($A37=BP$1,"", COUNTIF('raw data'!$B:$B,CONCATENATE($A37,BP$1))/SUM(COUNTIF('raw data'!$B:$B,CONCATENATE($A37,BP$1)),COUNTIF('raw data'!$C:$C,CONCATENATE($A37,BP$1)))),0)</f>
        <v>0</v>
      </c>
      <c r="BQ37" s="5">
        <f>IFERROR(IF($A37=BQ$1,"", COUNTIF('raw data'!$B:$B,CONCATENATE($A37,BQ$1))/SUM(COUNTIF('raw data'!$B:$B,CONCATENATE($A37,BQ$1)),COUNTIF('raw data'!$C:$C,CONCATENATE($A37,BQ$1)))),0)</f>
        <v>0</v>
      </c>
      <c r="BR37" s="5">
        <f>IFERROR(IF($A37=BR$1,"", COUNTIF('raw data'!$B:$B,CONCATENATE($A37,BR$1))/SUM(COUNTIF('raw data'!$B:$B,CONCATENATE($A37,BR$1)),COUNTIF('raw data'!$C:$C,CONCATENATE($A37,BR$1)))),0)</f>
        <v>0</v>
      </c>
      <c r="BS37" s="5">
        <f>IFERROR(IF($A37=BS$1,"", COUNTIF('raw data'!$B:$B,CONCATENATE($A37,BS$1))/SUM(COUNTIF('raw data'!$B:$B,CONCATENATE($A37,BS$1)),COUNTIF('raw data'!$C:$C,CONCATENATE($A37,BS$1)))),0)</f>
        <v>0</v>
      </c>
      <c r="BT37" s="5">
        <f>IFERROR(IF($A37=BT$1,"", COUNTIF('raw data'!$B:$B,CONCATENATE($A37,BT$1))/SUM(COUNTIF('raw data'!$B:$B,CONCATENATE($A37,BT$1)),COUNTIF('raw data'!$C:$C,CONCATENATE($A37,BT$1)))),0)</f>
        <v>0</v>
      </c>
      <c r="BU37" s="5">
        <f>IFERROR(IF($A37=BU$1,"", COUNTIF('raw data'!$B:$B,CONCATENATE($A37,BU$1))/SUM(COUNTIF('raw data'!$B:$B,CONCATENATE($A37,BU$1)),COUNTIF('raw data'!$C:$C,CONCATENATE($A37,BU$1)))),0)</f>
        <v>0</v>
      </c>
      <c r="BV37" s="5">
        <f>IFERROR(IF($A37=BV$1,"", COUNTIF('raw data'!$B:$B,CONCATENATE($A37,BV$1))/SUM(COUNTIF('raw data'!$B:$B,CONCATENATE($A37,BV$1)),COUNTIF('raw data'!$C:$C,CONCATENATE($A37,BV$1)))),0)</f>
        <v>0</v>
      </c>
      <c r="BW37" s="5">
        <f>IFERROR(IF($A37=BW$1,"", COUNTIF('raw data'!$B:$B,CONCATENATE($A37,BW$1))/SUM(COUNTIF('raw data'!$B:$B,CONCATENATE($A37,BW$1)),COUNTIF('raw data'!$C:$C,CONCATENATE($A37,BW$1)))),0)</f>
        <v>0</v>
      </c>
      <c r="BX37" s="5">
        <f>IFERROR(IF($A37=BX$1,"", COUNTIF('raw data'!$B:$B,CONCATENATE($A37,BX$1))/SUM(COUNTIF('raw data'!$B:$B,CONCATENATE($A37,BX$1)),COUNTIF('raw data'!$C:$C,CONCATENATE($A37,BX$1)))),0)</f>
        <v>0</v>
      </c>
      <c r="BY37" s="5">
        <f>IFERROR(IF($A37=BY$1,"", COUNTIF('raw data'!$B:$B,CONCATENATE($A37,BY$1))/SUM(COUNTIF('raw data'!$B:$B,CONCATENATE($A37,BY$1)),COUNTIF('raw data'!$C:$C,CONCATENATE($A37,BY$1)))),0)</f>
        <v>0</v>
      </c>
      <c r="BZ37" s="5">
        <f>IFERROR(IF($A37=BZ$1,"", COUNTIF('raw data'!$B:$B,CONCATENATE($A37,BZ$1))/SUM(COUNTIF('raw data'!$B:$B,CONCATENATE($A37,BZ$1)),COUNTIF('raw data'!$C:$C,CONCATENATE($A37,BZ$1)))),0)</f>
        <v>0</v>
      </c>
      <c r="CA37" s="5">
        <f>IFERROR(IF($A37=CA$1,"", COUNTIF('raw data'!$B:$B,CONCATENATE($A37,CA$1))/SUM(COUNTIF('raw data'!$B:$B,CONCATENATE($A37,CA$1)),COUNTIF('raw data'!$C:$C,CONCATENATE($A37,CA$1)))),0)</f>
        <v>0</v>
      </c>
    </row>
    <row r="38">
      <c r="A38" s="6" t="str">
        <f>'winlose rates'!A38</f>
        <v>key</v>
      </c>
      <c r="B38" s="5">
        <f>IFERROR(IF($A38=B$1,"", COUNTIF('raw data'!$B:$B,CONCATENATE($A38,B$1))/SUM(COUNTIF('raw data'!$B:$B,CONCATENATE($A38,B$1)),COUNTIF('raw data'!$C:$C,CONCATENATE($A38,B$1)))),0)</f>
        <v>0</v>
      </c>
      <c r="C38" s="5">
        <f>IFERROR(IF($A38=C$1,"", COUNTIF('raw data'!$B:$B,CONCATENATE($A38,C$1))/SUM(COUNTIF('raw data'!$B:$B,CONCATENATE($A38,C$1)),COUNTIF('raw data'!$C:$C,CONCATENATE($A38,C$1)))),0)</f>
        <v>0</v>
      </c>
      <c r="D38" s="5">
        <f>IFERROR(IF($A38=D$1,"", COUNTIF('raw data'!$B:$B,CONCATENATE($A38,D$1))/SUM(COUNTIF('raw data'!$B:$B,CONCATENATE($A38,D$1)),COUNTIF('raw data'!$C:$C,CONCATENATE($A38,D$1)))),0)</f>
        <v>0</v>
      </c>
      <c r="E38" s="5">
        <f>IFERROR(IF($A38=E$1,"", COUNTIF('raw data'!$B:$B,CONCATENATE($A38,E$1))/SUM(COUNTIF('raw data'!$B:$B,CONCATENATE($A38,E$1)),COUNTIF('raw data'!$C:$C,CONCATENATE($A38,E$1)))),0)</f>
        <v>0</v>
      </c>
      <c r="F38" s="5">
        <f>IFERROR(IF($A38=F$1,"", COUNTIF('raw data'!$B:$B,CONCATENATE($A38,F$1))/SUM(COUNTIF('raw data'!$B:$B,CONCATENATE($A38,F$1)),COUNTIF('raw data'!$C:$C,CONCATENATE($A38,F$1)))),0)</f>
        <v>0</v>
      </c>
      <c r="G38" s="5">
        <f>IFERROR(IF($A38=G$1,"", COUNTIF('raw data'!$B:$B,CONCATENATE($A38,G$1))/SUM(COUNTIF('raw data'!$B:$B,CONCATENATE($A38,G$1)),COUNTIF('raw data'!$C:$C,CONCATENATE($A38,G$1)))),0)</f>
        <v>0</v>
      </c>
      <c r="H38" s="5">
        <f>IFERROR(IF($A38=H$1,"", COUNTIF('raw data'!$B:$B,CONCATENATE($A38,H$1))/SUM(COUNTIF('raw data'!$B:$B,CONCATENATE($A38,H$1)),COUNTIF('raw data'!$C:$C,CONCATENATE($A38,H$1)))),0)</f>
        <v>0</v>
      </c>
      <c r="I38" s="5">
        <f>IFERROR(IF($A38=I$1,"", COUNTIF('raw data'!$B:$B,CONCATENATE($A38,I$1))/SUM(COUNTIF('raw data'!$B:$B,CONCATENATE($A38,I$1)),COUNTIF('raw data'!$C:$C,CONCATENATE($A38,I$1)))),0)</f>
        <v>0</v>
      </c>
      <c r="J38" s="5">
        <f>IFERROR(IF($A38=J$1,"", COUNTIF('raw data'!$B:$B,CONCATENATE($A38,J$1))/SUM(COUNTIF('raw data'!$B:$B,CONCATENATE($A38,J$1)),COUNTIF('raw data'!$C:$C,CONCATENATE($A38,J$1)))),0)</f>
        <v>0</v>
      </c>
      <c r="K38" s="5">
        <f>IFERROR(IF($A38=K$1,"", COUNTIF('raw data'!$B:$B,CONCATENATE($A38,K$1))/SUM(COUNTIF('raw data'!$B:$B,CONCATENATE($A38,K$1)),COUNTIF('raw data'!$C:$C,CONCATENATE($A38,K$1)))),0)</f>
        <v>0</v>
      </c>
      <c r="L38" s="5">
        <f>IFERROR(IF($A38=L$1,"", COUNTIF('raw data'!$B:$B,CONCATENATE($A38,L$1))/SUM(COUNTIF('raw data'!$B:$B,CONCATENATE($A38,L$1)),COUNTIF('raw data'!$C:$C,CONCATENATE($A38,L$1)))),0)</f>
        <v>0</v>
      </c>
      <c r="M38" s="5">
        <f>IFERROR(IF($A38=M$1,"", COUNTIF('raw data'!$B:$B,CONCATENATE($A38,M$1))/SUM(COUNTIF('raw data'!$B:$B,CONCATENATE($A38,M$1)),COUNTIF('raw data'!$C:$C,CONCATENATE($A38,M$1)))),0)</f>
        <v>0</v>
      </c>
      <c r="N38" s="5">
        <f>IFERROR(IF($A38=N$1,"", COUNTIF('raw data'!$B:$B,CONCATENATE($A38,N$1))/SUM(COUNTIF('raw data'!$B:$B,CONCATENATE($A38,N$1)),COUNTIF('raw data'!$C:$C,CONCATENATE($A38,N$1)))),0)</f>
        <v>0</v>
      </c>
      <c r="O38" s="5">
        <f>IFERROR(IF($A38=O$1,"", COUNTIF('raw data'!$B:$B,CONCATENATE($A38,O$1))/SUM(COUNTIF('raw data'!$B:$B,CONCATENATE($A38,O$1)),COUNTIF('raw data'!$C:$C,CONCATENATE($A38,O$1)))),0)</f>
        <v>0</v>
      </c>
      <c r="P38" s="5">
        <f>IFERROR(IF($A38=P$1,"", COUNTIF('raw data'!$B:$B,CONCATENATE($A38,P$1))/SUM(COUNTIF('raw data'!$B:$B,CONCATENATE($A38,P$1)),COUNTIF('raw data'!$C:$C,CONCATENATE($A38,P$1)))),0)</f>
        <v>0</v>
      </c>
      <c r="Q38" s="5">
        <f>IFERROR(IF($A38=Q$1,"", COUNTIF('raw data'!$B:$B,CONCATENATE($A38,Q$1))/SUM(COUNTIF('raw data'!$B:$B,CONCATENATE($A38,Q$1)),COUNTIF('raw data'!$C:$C,CONCATENATE($A38,Q$1)))),0)</f>
        <v>0</v>
      </c>
      <c r="R38" s="5">
        <f>IFERROR(IF($A38=R$1,"", COUNTIF('raw data'!$B:$B,CONCATENATE($A38,R$1))/SUM(COUNTIF('raw data'!$B:$B,CONCATENATE($A38,R$1)),COUNTIF('raw data'!$C:$C,CONCATENATE($A38,R$1)))),0)</f>
        <v>1</v>
      </c>
      <c r="S38" s="5">
        <f>IFERROR(IF($A38=S$1,"", COUNTIF('raw data'!$B:$B,CONCATENATE($A38,S$1))/SUM(COUNTIF('raw data'!$B:$B,CONCATENATE($A38,S$1)),COUNTIF('raw data'!$C:$C,CONCATENATE($A38,S$1)))),0)</f>
        <v>0</v>
      </c>
      <c r="T38" s="5">
        <f>IFERROR(IF($A38=T$1,"", COUNTIF('raw data'!$B:$B,CONCATENATE($A38,T$1))/SUM(COUNTIF('raw data'!$B:$B,CONCATENATE($A38,T$1)),COUNTIF('raw data'!$C:$C,CONCATENATE($A38,T$1)))),0)</f>
        <v>0</v>
      </c>
      <c r="U38" s="5">
        <f>IFERROR(IF($A38=U$1,"", COUNTIF('raw data'!$B:$B,CONCATENATE($A38,U$1))/SUM(COUNTIF('raw data'!$B:$B,CONCATENATE($A38,U$1)),COUNTIF('raw data'!$C:$C,CONCATENATE($A38,U$1)))),0)</f>
        <v>0</v>
      </c>
      <c r="V38" s="5">
        <f>IFERROR(IF($A38=V$1,"", COUNTIF('raw data'!$B:$B,CONCATENATE($A38,V$1))/SUM(COUNTIF('raw data'!$B:$B,CONCATENATE($A38,V$1)),COUNTIF('raw data'!$C:$C,CONCATENATE($A38,V$1)))),0)</f>
        <v>0</v>
      </c>
      <c r="W38" s="5">
        <f>IFERROR(IF($A38=W$1,"", COUNTIF('raw data'!$B:$B,CONCATENATE($A38,W$1))/SUM(COUNTIF('raw data'!$B:$B,CONCATENATE($A38,W$1)),COUNTIF('raw data'!$C:$C,CONCATENATE($A38,W$1)))),0)</f>
        <v>0</v>
      </c>
      <c r="X38" s="5">
        <f>IFERROR(IF($A38=X$1,"", COUNTIF('raw data'!$B:$B,CONCATENATE($A38,X$1))/SUM(COUNTIF('raw data'!$B:$B,CONCATENATE($A38,X$1)),COUNTIF('raw data'!$C:$C,CONCATENATE($A38,X$1)))),0)</f>
        <v>0</v>
      </c>
      <c r="Y38" s="5">
        <f>IFERROR(IF($A38=Y$1,"", COUNTIF('raw data'!$B:$B,CONCATENATE($A38,Y$1))/SUM(COUNTIF('raw data'!$B:$B,CONCATENATE($A38,Y$1)),COUNTIF('raw data'!$C:$C,CONCATENATE($A38,Y$1)))),0)</f>
        <v>0</v>
      </c>
      <c r="Z38" s="5">
        <f>IFERROR(IF($A38=Z$1,"", COUNTIF('raw data'!$B:$B,CONCATENATE($A38,Z$1))/SUM(COUNTIF('raw data'!$B:$B,CONCATENATE($A38,Z$1)),COUNTIF('raw data'!$C:$C,CONCATENATE($A38,Z$1)))),0)</f>
        <v>0</v>
      </c>
      <c r="AA38" s="5">
        <f>IFERROR(IF($A38=AA$1,"", COUNTIF('raw data'!$B:$B,CONCATENATE($A38,AA$1))/SUM(COUNTIF('raw data'!$B:$B,CONCATENATE($A38,AA$1)),COUNTIF('raw data'!$C:$C,CONCATENATE($A38,AA$1)))),0)</f>
        <v>0</v>
      </c>
      <c r="AB38" s="5">
        <f>IFERROR(IF($A38=AB$1,"", COUNTIF('raw data'!$B:$B,CONCATENATE($A38,AB$1))/SUM(COUNTIF('raw data'!$B:$B,CONCATENATE($A38,AB$1)),COUNTIF('raw data'!$C:$C,CONCATENATE($A38,AB$1)))),0)</f>
        <v>0</v>
      </c>
      <c r="AC38" s="5">
        <f>IFERROR(IF($A38=AC$1,"", COUNTIF('raw data'!$B:$B,CONCATENATE($A38,AC$1))/SUM(COUNTIF('raw data'!$B:$B,CONCATENATE($A38,AC$1)),COUNTIF('raw data'!$C:$C,CONCATENATE($A38,AC$1)))),0)</f>
        <v>0</v>
      </c>
      <c r="AD38" s="5">
        <f>IFERROR(IF($A38=AD$1,"", COUNTIF('raw data'!$B:$B,CONCATENATE($A38,AD$1))/SUM(COUNTIF('raw data'!$B:$B,CONCATENATE($A38,AD$1)),COUNTIF('raw data'!$C:$C,CONCATENATE($A38,AD$1)))),0)</f>
        <v>0</v>
      </c>
      <c r="AE38" s="5">
        <f>IFERROR(IF($A38=AE$1,"", COUNTIF('raw data'!$B:$B,CONCATENATE($A38,AE$1))/SUM(COUNTIF('raw data'!$B:$B,CONCATENATE($A38,AE$1)),COUNTIF('raw data'!$C:$C,CONCATENATE($A38,AE$1)))),0)</f>
        <v>0</v>
      </c>
      <c r="AF38" s="5">
        <f>IFERROR(IF($A38=AF$1,"", COUNTIF('raw data'!$B:$B,CONCATENATE($A38,AF$1))/SUM(COUNTIF('raw data'!$B:$B,CONCATENATE($A38,AF$1)),COUNTIF('raw data'!$C:$C,CONCATENATE($A38,AF$1)))),0)</f>
        <v>1</v>
      </c>
      <c r="AG38" s="5">
        <f>IFERROR(IF($A38=AG$1,"", COUNTIF('raw data'!$B:$B,CONCATENATE($A38,AG$1))/SUM(COUNTIF('raw data'!$B:$B,CONCATENATE($A38,AG$1)),COUNTIF('raw data'!$C:$C,CONCATENATE($A38,AG$1)))),0)</f>
        <v>0</v>
      </c>
      <c r="AH38" s="5">
        <f>IFERROR(IF($A38=AH$1,"", COUNTIF('raw data'!$B:$B,CONCATENATE($A38,AH$1))/SUM(COUNTIF('raw data'!$B:$B,CONCATENATE($A38,AH$1)),COUNTIF('raw data'!$C:$C,CONCATENATE($A38,AH$1)))),0)</f>
        <v>0</v>
      </c>
      <c r="AI38" s="5">
        <f>IFERROR(IF($A38=AI$1,"", COUNTIF('raw data'!$B:$B,CONCATENATE($A38,AI$1))/SUM(COUNTIF('raw data'!$B:$B,CONCATENATE($A38,AI$1)),COUNTIF('raw data'!$C:$C,CONCATENATE($A38,AI$1)))),0)</f>
        <v>0</v>
      </c>
      <c r="AJ38" s="5">
        <f>IFERROR(IF($A38=AJ$1,"", COUNTIF('raw data'!$B:$B,CONCATENATE($A38,AJ$1))/SUM(COUNTIF('raw data'!$B:$B,CONCATENATE($A38,AJ$1)),COUNTIF('raw data'!$C:$C,CONCATENATE($A38,AJ$1)))),0)</f>
        <v>0</v>
      </c>
      <c r="AK38" s="5">
        <f>IFERROR(IF($A38=AK$1,"", COUNTIF('raw data'!$B:$B,CONCATENATE($A38,AK$1))/SUM(COUNTIF('raw data'!$B:$B,CONCATENATE($A38,AK$1)),COUNTIF('raw data'!$C:$C,CONCATENATE($A38,AK$1)))),0)</f>
        <v>0</v>
      </c>
      <c r="AL38" s="5" t="str">
        <f>IFERROR(IF($A38=AL$1,"", COUNTIF('raw data'!$B:$B,CONCATENATE($A38,AL$1))/SUM(COUNTIF('raw data'!$B:$B,CONCATENATE($A38,AL$1)),COUNTIF('raw data'!$C:$C,CONCATENATE($A38,AL$1)))),0)</f>
        <v/>
      </c>
      <c r="AM38" s="5">
        <f>IFERROR(IF($A38=AM$1,"", COUNTIF('raw data'!$B:$B,CONCATENATE($A38,AM$1))/SUM(COUNTIF('raw data'!$B:$B,CONCATENATE($A38,AM$1)),COUNTIF('raw data'!$C:$C,CONCATENATE($A38,AM$1)))),0)</f>
        <v>0</v>
      </c>
      <c r="AN38" s="5">
        <f>IFERROR(IF($A38=AN$1,"", COUNTIF('raw data'!$B:$B,CONCATENATE($A38,AN$1))/SUM(COUNTIF('raw data'!$B:$B,CONCATENATE($A38,AN$1)),COUNTIF('raw data'!$C:$C,CONCATENATE($A38,AN$1)))),0)</f>
        <v>0</v>
      </c>
      <c r="AO38" s="5">
        <f>IFERROR(IF($A38=AO$1,"", COUNTIF('raw data'!$B:$B,CONCATENATE($A38,AO$1))/SUM(COUNTIF('raw data'!$B:$B,CONCATENATE($A38,AO$1)),COUNTIF('raw data'!$C:$C,CONCATENATE($A38,AO$1)))),0)</f>
        <v>0</v>
      </c>
      <c r="AP38" s="5">
        <f>IFERROR(IF($A38=AP$1,"", COUNTIF('raw data'!$B:$B,CONCATENATE($A38,AP$1))/SUM(COUNTIF('raw data'!$B:$B,CONCATENATE($A38,AP$1)),COUNTIF('raw data'!$C:$C,CONCATENATE($A38,AP$1)))),0)</f>
        <v>0</v>
      </c>
      <c r="AQ38" s="5">
        <f>IFERROR(IF($A38=AQ$1,"", COUNTIF('raw data'!$B:$B,CONCATENATE($A38,AQ$1))/SUM(COUNTIF('raw data'!$B:$B,CONCATENATE($A38,AQ$1)),COUNTIF('raw data'!$C:$C,CONCATENATE($A38,AQ$1)))),0)</f>
        <v>0</v>
      </c>
      <c r="AR38" s="5">
        <f>IFERROR(IF($A38=AR$1,"", COUNTIF('raw data'!$B:$B,CONCATENATE($A38,AR$1))/SUM(COUNTIF('raw data'!$B:$B,CONCATENATE($A38,AR$1)),COUNTIF('raw data'!$C:$C,CONCATENATE($A38,AR$1)))),0)</f>
        <v>0</v>
      </c>
      <c r="AS38" s="5">
        <f>IFERROR(IF($A38=AS$1,"", COUNTIF('raw data'!$B:$B,CONCATENATE($A38,AS$1))/SUM(COUNTIF('raw data'!$B:$B,CONCATENATE($A38,AS$1)),COUNTIF('raw data'!$C:$C,CONCATENATE($A38,AS$1)))),0)</f>
        <v>0</v>
      </c>
      <c r="AT38" s="5">
        <f>IFERROR(IF($A38=AT$1,"", COUNTIF('raw data'!$B:$B,CONCATENATE($A38,AT$1))/SUM(COUNTIF('raw data'!$B:$B,CONCATENATE($A38,AT$1)),COUNTIF('raw data'!$C:$C,CONCATENATE($A38,AT$1)))),0)</f>
        <v>0</v>
      </c>
      <c r="AU38" s="5">
        <f>IFERROR(IF($A38=AU$1,"", COUNTIF('raw data'!$B:$B,CONCATENATE($A38,AU$1))/SUM(COUNTIF('raw data'!$B:$B,CONCATENATE($A38,AU$1)),COUNTIF('raw data'!$C:$C,CONCATENATE($A38,AU$1)))),0)</f>
        <v>0</v>
      </c>
      <c r="AV38" s="5">
        <f>IFERROR(IF($A38=AV$1,"", COUNTIF('raw data'!$B:$B,CONCATENATE($A38,AV$1))/SUM(COUNTIF('raw data'!$B:$B,CONCATENATE($A38,AV$1)),COUNTIF('raw data'!$C:$C,CONCATENATE($A38,AV$1)))),0)</f>
        <v>0</v>
      </c>
      <c r="AW38" s="5">
        <f>IFERROR(IF($A38=AW$1,"", COUNTIF('raw data'!$B:$B,CONCATENATE($A38,AW$1))/SUM(COUNTIF('raw data'!$B:$B,CONCATENATE($A38,AW$1)),COUNTIF('raw data'!$C:$C,CONCATENATE($A38,AW$1)))),0)</f>
        <v>0</v>
      </c>
      <c r="AX38" s="5">
        <f>IFERROR(IF($A38=AX$1,"", COUNTIF('raw data'!$B:$B,CONCATENATE($A38,AX$1))/SUM(COUNTIF('raw data'!$B:$B,CONCATENATE($A38,AX$1)),COUNTIF('raw data'!$C:$C,CONCATENATE($A38,AX$1)))),0)</f>
        <v>0</v>
      </c>
      <c r="AY38" s="5">
        <f>IFERROR(IF($A38=AY$1,"", COUNTIF('raw data'!$B:$B,CONCATENATE($A38,AY$1))/SUM(COUNTIF('raw data'!$B:$B,CONCATENATE($A38,AY$1)),COUNTIF('raw data'!$C:$C,CONCATENATE($A38,AY$1)))),0)</f>
        <v>0</v>
      </c>
      <c r="AZ38" s="5">
        <f>IFERROR(IF($A38=AZ$1,"", COUNTIF('raw data'!$B:$B,CONCATENATE($A38,AZ$1))/SUM(COUNTIF('raw data'!$B:$B,CONCATENATE($A38,AZ$1)),COUNTIF('raw data'!$C:$C,CONCATENATE($A38,AZ$1)))),0)</f>
        <v>0</v>
      </c>
      <c r="BA38" s="5">
        <f>IFERROR(IF($A38=BA$1,"", COUNTIF('raw data'!$B:$B,CONCATENATE($A38,BA$1))/SUM(COUNTIF('raw data'!$B:$B,CONCATENATE($A38,BA$1)),COUNTIF('raw data'!$C:$C,CONCATENATE($A38,BA$1)))),0)</f>
        <v>0</v>
      </c>
      <c r="BB38" s="5">
        <f>IFERROR(IF($A38=BB$1,"", COUNTIF('raw data'!$B:$B,CONCATENATE($A38,BB$1))/SUM(COUNTIF('raw data'!$B:$B,CONCATENATE($A38,BB$1)),COUNTIF('raw data'!$C:$C,CONCATENATE($A38,BB$1)))),0)</f>
        <v>0</v>
      </c>
      <c r="BC38" s="5">
        <f>IFERROR(IF($A38=BC$1,"", COUNTIF('raw data'!$B:$B,CONCATENATE($A38,BC$1))/SUM(COUNTIF('raw data'!$B:$B,CONCATENATE($A38,BC$1)),COUNTIF('raw data'!$C:$C,CONCATENATE($A38,BC$1)))),0)</f>
        <v>0</v>
      </c>
      <c r="BD38" s="5">
        <f>IFERROR(IF($A38=BD$1,"", COUNTIF('raw data'!$B:$B,CONCATENATE($A38,BD$1))/SUM(COUNTIF('raw data'!$B:$B,CONCATENATE($A38,BD$1)),COUNTIF('raw data'!$C:$C,CONCATENATE($A38,BD$1)))),0)</f>
        <v>0</v>
      </c>
      <c r="BE38" s="5">
        <f>IFERROR(IF($A38=BE$1,"", COUNTIF('raw data'!$B:$B,CONCATENATE($A38,BE$1))/SUM(COUNTIF('raw data'!$B:$B,CONCATENATE($A38,BE$1)),COUNTIF('raw data'!$C:$C,CONCATENATE($A38,BE$1)))),0)</f>
        <v>0</v>
      </c>
      <c r="BF38" s="5">
        <f>IFERROR(IF($A38=BF$1,"", COUNTIF('raw data'!$B:$B,CONCATENATE($A38,BF$1))/SUM(COUNTIF('raw data'!$B:$B,CONCATENATE($A38,BF$1)),COUNTIF('raw data'!$C:$C,CONCATENATE($A38,BF$1)))),0)</f>
        <v>0</v>
      </c>
      <c r="BG38" s="5">
        <f>IFERROR(IF($A38=BG$1,"", COUNTIF('raw data'!$B:$B,CONCATENATE($A38,BG$1))/SUM(COUNTIF('raw data'!$B:$B,CONCATENATE($A38,BG$1)),COUNTIF('raw data'!$C:$C,CONCATENATE($A38,BG$1)))),0)</f>
        <v>0</v>
      </c>
      <c r="BH38" s="5">
        <f>IFERROR(IF($A38=BH$1,"", COUNTIF('raw data'!$B:$B,CONCATENATE($A38,BH$1))/SUM(COUNTIF('raw data'!$B:$B,CONCATENATE($A38,BH$1)),COUNTIF('raw data'!$C:$C,CONCATENATE($A38,BH$1)))),0)</f>
        <v>0</v>
      </c>
      <c r="BI38" s="5">
        <f>IFERROR(IF($A38=BI$1,"", COUNTIF('raw data'!$B:$B,CONCATENATE($A38,BI$1))/SUM(COUNTIF('raw data'!$B:$B,CONCATENATE($A38,BI$1)),COUNTIF('raw data'!$C:$C,CONCATENATE($A38,BI$1)))),0)</f>
        <v>0</v>
      </c>
      <c r="BJ38" s="5">
        <f>IFERROR(IF($A38=BJ$1,"", COUNTIF('raw data'!$B:$B,CONCATENATE($A38,BJ$1))/SUM(COUNTIF('raw data'!$B:$B,CONCATENATE($A38,BJ$1)),COUNTIF('raw data'!$C:$C,CONCATENATE($A38,BJ$1)))),0)</f>
        <v>0</v>
      </c>
      <c r="BK38" s="5">
        <f>IFERROR(IF($A38=BK$1,"", COUNTIF('raw data'!$B:$B,CONCATENATE($A38,BK$1))/SUM(COUNTIF('raw data'!$B:$B,CONCATENATE($A38,BK$1)),COUNTIF('raw data'!$C:$C,CONCATENATE($A38,BK$1)))),0)</f>
        <v>0</v>
      </c>
      <c r="BL38" s="5">
        <f>IFERROR(IF($A38=BL$1,"", COUNTIF('raw data'!$B:$B,CONCATENATE($A38,BL$1))/SUM(COUNTIF('raw data'!$B:$B,CONCATENATE($A38,BL$1)),COUNTIF('raw data'!$C:$C,CONCATENATE($A38,BL$1)))),0)</f>
        <v>0</v>
      </c>
      <c r="BM38" s="5">
        <f>IFERROR(IF($A38=BM$1,"", COUNTIF('raw data'!$B:$B,CONCATENATE($A38,BM$1))/SUM(COUNTIF('raw data'!$B:$B,CONCATENATE($A38,BM$1)),COUNTIF('raw data'!$C:$C,CONCATENATE($A38,BM$1)))),0)</f>
        <v>0</v>
      </c>
      <c r="BN38" s="5">
        <f>IFERROR(IF($A38=BN$1,"", COUNTIF('raw data'!$B:$B,CONCATENATE($A38,BN$1))/SUM(COUNTIF('raw data'!$B:$B,CONCATENATE($A38,BN$1)),COUNTIF('raw data'!$C:$C,CONCATENATE($A38,BN$1)))),0)</f>
        <v>0</v>
      </c>
      <c r="BO38" s="5">
        <f>IFERROR(IF($A38=BO$1,"", COUNTIF('raw data'!$B:$B,CONCATENATE($A38,BO$1))/SUM(COUNTIF('raw data'!$B:$B,CONCATENATE($A38,BO$1)),COUNTIF('raw data'!$C:$C,CONCATENATE($A38,BO$1)))),0)</f>
        <v>0</v>
      </c>
      <c r="BP38" s="5">
        <f>IFERROR(IF($A38=BP$1,"", COUNTIF('raw data'!$B:$B,CONCATENATE($A38,BP$1))/SUM(COUNTIF('raw data'!$B:$B,CONCATENATE($A38,BP$1)),COUNTIF('raw data'!$C:$C,CONCATENATE($A38,BP$1)))),0)</f>
        <v>0</v>
      </c>
      <c r="BQ38" s="5">
        <f>IFERROR(IF($A38=BQ$1,"", COUNTIF('raw data'!$B:$B,CONCATENATE($A38,BQ$1))/SUM(COUNTIF('raw data'!$B:$B,CONCATENATE($A38,BQ$1)),COUNTIF('raw data'!$C:$C,CONCATENATE($A38,BQ$1)))),0)</f>
        <v>0</v>
      </c>
      <c r="BR38" s="5">
        <f>IFERROR(IF($A38=BR$1,"", COUNTIF('raw data'!$B:$B,CONCATENATE($A38,BR$1))/SUM(COUNTIF('raw data'!$B:$B,CONCATENATE($A38,BR$1)),COUNTIF('raw data'!$C:$C,CONCATENATE($A38,BR$1)))),0)</f>
        <v>0</v>
      </c>
      <c r="BS38" s="5">
        <f>IFERROR(IF($A38=BS$1,"", COUNTIF('raw data'!$B:$B,CONCATENATE($A38,BS$1))/SUM(COUNTIF('raw data'!$B:$B,CONCATENATE($A38,BS$1)),COUNTIF('raw data'!$C:$C,CONCATENATE($A38,BS$1)))),0)</f>
        <v>0</v>
      </c>
      <c r="BT38" s="5">
        <f>IFERROR(IF($A38=BT$1,"", COUNTIF('raw data'!$B:$B,CONCATENATE($A38,BT$1))/SUM(COUNTIF('raw data'!$B:$B,CONCATENATE($A38,BT$1)),COUNTIF('raw data'!$C:$C,CONCATENATE($A38,BT$1)))),0)</f>
        <v>0</v>
      </c>
      <c r="BU38" s="5">
        <f>IFERROR(IF($A38=BU$1,"", COUNTIF('raw data'!$B:$B,CONCATENATE($A38,BU$1))/SUM(COUNTIF('raw data'!$B:$B,CONCATENATE($A38,BU$1)),COUNTIF('raw data'!$C:$C,CONCATENATE($A38,BU$1)))),0)</f>
        <v>0</v>
      </c>
      <c r="BV38" s="5">
        <f>IFERROR(IF($A38=BV$1,"", COUNTIF('raw data'!$B:$B,CONCATENATE($A38,BV$1))/SUM(COUNTIF('raw data'!$B:$B,CONCATENATE($A38,BV$1)),COUNTIF('raw data'!$C:$C,CONCATENATE($A38,BV$1)))),0)</f>
        <v>0</v>
      </c>
      <c r="BW38" s="5">
        <f>IFERROR(IF($A38=BW$1,"", COUNTIF('raw data'!$B:$B,CONCATENATE($A38,BW$1))/SUM(COUNTIF('raw data'!$B:$B,CONCATENATE($A38,BW$1)),COUNTIF('raw data'!$C:$C,CONCATENATE($A38,BW$1)))),0)</f>
        <v>0</v>
      </c>
      <c r="BX38" s="5">
        <f>IFERROR(IF($A38=BX$1,"", COUNTIF('raw data'!$B:$B,CONCATENATE($A38,BX$1))/SUM(COUNTIF('raw data'!$B:$B,CONCATENATE($A38,BX$1)),COUNTIF('raw data'!$C:$C,CONCATENATE($A38,BX$1)))),0)</f>
        <v>0</v>
      </c>
      <c r="BY38" s="5">
        <f>IFERROR(IF($A38=BY$1,"", COUNTIF('raw data'!$B:$B,CONCATENATE($A38,BY$1))/SUM(COUNTIF('raw data'!$B:$B,CONCATENATE($A38,BY$1)),COUNTIF('raw data'!$C:$C,CONCATENATE($A38,BY$1)))),0)</f>
        <v>0</v>
      </c>
      <c r="BZ38" s="5">
        <f>IFERROR(IF($A38=BZ$1,"", COUNTIF('raw data'!$B:$B,CONCATENATE($A38,BZ$1))/SUM(COUNTIF('raw data'!$B:$B,CONCATENATE($A38,BZ$1)),COUNTIF('raw data'!$C:$C,CONCATENATE($A38,BZ$1)))),0)</f>
        <v>0</v>
      </c>
      <c r="CA38" s="5">
        <f>IFERROR(IF($A38=CA$1,"", COUNTIF('raw data'!$B:$B,CONCATENATE($A38,CA$1))/SUM(COUNTIF('raw data'!$B:$B,CONCATENATE($A38,CA$1)),COUNTIF('raw data'!$C:$C,CONCATENATE($A38,CA$1)))),0)</f>
        <v>0</v>
      </c>
    </row>
    <row r="39">
      <c r="A39" s="6" t="str">
        <f>'winlose rates'!A39</f>
        <v>key door</v>
      </c>
      <c r="B39" s="5">
        <f>IFERROR(IF($A39=B$1,"", COUNTIF('raw data'!$B:$B,CONCATENATE($A39,B$1))/SUM(COUNTIF('raw data'!$B:$B,CONCATENATE($A39,B$1)),COUNTIF('raw data'!$C:$C,CONCATENATE($A39,B$1)))),0)</f>
        <v>0</v>
      </c>
      <c r="C39" s="5">
        <f>IFERROR(IF($A39=C$1,"", COUNTIF('raw data'!$B:$B,CONCATENATE($A39,C$1))/SUM(COUNTIF('raw data'!$B:$B,CONCATENATE($A39,C$1)),COUNTIF('raw data'!$C:$C,CONCATENATE($A39,C$1)))),0)</f>
        <v>0</v>
      </c>
      <c r="D39" s="5">
        <f>IFERROR(IF($A39=D$1,"", COUNTIF('raw data'!$B:$B,CONCATENATE($A39,D$1))/SUM(COUNTIF('raw data'!$B:$B,CONCATENATE($A39,D$1)),COUNTIF('raw data'!$C:$C,CONCATENATE($A39,D$1)))),0)</f>
        <v>0</v>
      </c>
      <c r="E39" s="5">
        <f>IFERROR(IF($A39=E$1,"", COUNTIF('raw data'!$B:$B,CONCATENATE($A39,E$1))/SUM(COUNTIF('raw data'!$B:$B,CONCATENATE($A39,E$1)),COUNTIF('raw data'!$C:$C,CONCATENATE($A39,E$1)))),0)</f>
        <v>0</v>
      </c>
      <c r="F39" s="5">
        <f>IFERROR(IF($A39=F$1,"", COUNTIF('raw data'!$B:$B,CONCATENATE($A39,F$1))/SUM(COUNTIF('raw data'!$B:$B,CONCATENATE($A39,F$1)),COUNTIF('raw data'!$C:$C,CONCATENATE($A39,F$1)))),0)</f>
        <v>0</v>
      </c>
      <c r="G39" s="5">
        <f>IFERROR(IF($A39=G$1,"", COUNTIF('raw data'!$B:$B,CONCATENATE($A39,G$1))/SUM(COUNTIF('raw data'!$B:$B,CONCATENATE($A39,G$1)),COUNTIF('raw data'!$C:$C,CONCATENATE($A39,G$1)))),0)</f>
        <v>0</v>
      </c>
      <c r="H39" s="5">
        <f>IFERROR(IF($A39=H$1,"", COUNTIF('raw data'!$B:$B,CONCATENATE($A39,H$1))/SUM(COUNTIF('raw data'!$B:$B,CONCATENATE($A39,H$1)),COUNTIF('raw data'!$C:$C,CONCATENATE($A39,H$1)))),0)</f>
        <v>1</v>
      </c>
      <c r="I39" s="5">
        <f>IFERROR(IF($A39=I$1,"", COUNTIF('raw data'!$B:$B,CONCATENATE($A39,I$1))/SUM(COUNTIF('raw data'!$B:$B,CONCATENATE($A39,I$1)),COUNTIF('raw data'!$C:$C,CONCATENATE($A39,I$1)))),0)</f>
        <v>0</v>
      </c>
      <c r="J39" s="5">
        <f>IFERROR(IF($A39=J$1,"", COUNTIF('raw data'!$B:$B,CONCATENATE($A39,J$1))/SUM(COUNTIF('raw data'!$B:$B,CONCATENATE($A39,J$1)),COUNTIF('raw data'!$C:$C,CONCATENATE($A39,J$1)))),0)</f>
        <v>0</v>
      </c>
      <c r="K39" s="5">
        <f>IFERROR(IF($A39=K$1,"", COUNTIF('raw data'!$B:$B,CONCATENATE($A39,K$1))/SUM(COUNTIF('raw data'!$B:$B,CONCATENATE($A39,K$1)),COUNTIF('raw data'!$C:$C,CONCATENATE($A39,K$1)))),0)</f>
        <v>0</v>
      </c>
      <c r="L39" s="5">
        <f>IFERROR(IF($A39=L$1,"", COUNTIF('raw data'!$B:$B,CONCATENATE($A39,L$1))/SUM(COUNTIF('raw data'!$B:$B,CONCATENATE($A39,L$1)),COUNTIF('raw data'!$C:$C,CONCATENATE($A39,L$1)))),0)</f>
        <v>0</v>
      </c>
      <c r="M39" s="5">
        <f>IFERROR(IF($A39=M$1,"", COUNTIF('raw data'!$B:$B,CONCATENATE($A39,M$1))/SUM(COUNTIF('raw data'!$B:$B,CONCATENATE($A39,M$1)),COUNTIF('raw data'!$C:$C,CONCATENATE($A39,M$1)))),0)</f>
        <v>0</v>
      </c>
      <c r="N39" s="5">
        <f>IFERROR(IF($A39=N$1,"", COUNTIF('raw data'!$B:$B,CONCATENATE($A39,N$1))/SUM(COUNTIF('raw data'!$B:$B,CONCATENATE($A39,N$1)),COUNTIF('raw data'!$C:$C,CONCATENATE($A39,N$1)))),0)</f>
        <v>0</v>
      </c>
      <c r="O39" s="5">
        <f>IFERROR(IF($A39=O$1,"", COUNTIF('raw data'!$B:$B,CONCATENATE($A39,O$1))/SUM(COUNTIF('raw data'!$B:$B,CONCATENATE($A39,O$1)),COUNTIF('raw data'!$C:$C,CONCATENATE($A39,O$1)))),0)</f>
        <v>0</v>
      </c>
      <c r="P39" s="5">
        <f>IFERROR(IF($A39=P$1,"", COUNTIF('raw data'!$B:$B,CONCATENATE($A39,P$1))/SUM(COUNTIF('raw data'!$B:$B,CONCATENATE($A39,P$1)),COUNTIF('raw data'!$C:$C,CONCATENATE($A39,P$1)))),0)</f>
        <v>0</v>
      </c>
      <c r="Q39" s="5">
        <f>IFERROR(IF($A39=Q$1,"", COUNTIF('raw data'!$B:$B,CONCATENATE($A39,Q$1))/SUM(COUNTIF('raw data'!$B:$B,CONCATENATE($A39,Q$1)),COUNTIF('raw data'!$C:$C,CONCATENATE($A39,Q$1)))),0)</f>
        <v>0</v>
      </c>
      <c r="R39" s="5">
        <f>IFERROR(IF($A39=R$1,"", COUNTIF('raw data'!$B:$B,CONCATENATE($A39,R$1))/SUM(COUNTIF('raw data'!$B:$B,CONCATENATE($A39,R$1)),COUNTIF('raw data'!$C:$C,CONCATENATE($A39,R$1)))),0)</f>
        <v>0</v>
      </c>
      <c r="S39" s="5">
        <f>IFERROR(IF($A39=S$1,"", COUNTIF('raw data'!$B:$B,CONCATENATE($A39,S$1))/SUM(COUNTIF('raw data'!$B:$B,CONCATENATE($A39,S$1)),COUNTIF('raw data'!$C:$C,CONCATENATE($A39,S$1)))),0)</f>
        <v>0</v>
      </c>
      <c r="T39" s="5">
        <f>IFERROR(IF($A39=T$1,"", COUNTIF('raw data'!$B:$B,CONCATENATE($A39,T$1))/SUM(COUNTIF('raw data'!$B:$B,CONCATENATE($A39,T$1)),COUNTIF('raw data'!$C:$C,CONCATENATE($A39,T$1)))),0)</f>
        <v>0</v>
      </c>
      <c r="U39" s="5">
        <f>IFERROR(IF($A39=U$1,"", COUNTIF('raw data'!$B:$B,CONCATENATE($A39,U$1))/SUM(COUNTIF('raw data'!$B:$B,CONCATENATE($A39,U$1)),COUNTIF('raw data'!$C:$C,CONCATENATE($A39,U$1)))),0)</f>
        <v>0</v>
      </c>
      <c r="V39" s="5">
        <f>IFERROR(IF($A39=V$1,"", COUNTIF('raw data'!$B:$B,CONCATENATE($A39,V$1))/SUM(COUNTIF('raw data'!$B:$B,CONCATENATE($A39,V$1)),COUNTIF('raw data'!$C:$C,CONCATENATE($A39,V$1)))),0)</f>
        <v>0</v>
      </c>
      <c r="W39" s="5">
        <f>IFERROR(IF($A39=W$1,"", COUNTIF('raw data'!$B:$B,CONCATENATE($A39,W$1))/SUM(COUNTIF('raw data'!$B:$B,CONCATENATE($A39,W$1)),COUNTIF('raw data'!$C:$C,CONCATENATE($A39,W$1)))),0)</f>
        <v>0</v>
      </c>
      <c r="X39" s="5">
        <f>IFERROR(IF($A39=X$1,"", COUNTIF('raw data'!$B:$B,CONCATENATE($A39,X$1))/SUM(COUNTIF('raw data'!$B:$B,CONCATENATE($A39,X$1)),COUNTIF('raw data'!$C:$C,CONCATENATE($A39,X$1)))),0)</f>
        <v>0</v>
      </c>
      <c r="Y39" s="5">
        <f>IFERROR(IF($A39=Y$1,"", COUNTIF('raw data'!$B:$B,CONCATENATE($A39,Y$1))/SUM(COUNTIF('raw data'!$B:$B,CONCATENATE($A39,Y$1)),COUNTIF('raw data'!$C:$C,CONCATENATE($A39,Y$1)))),0)</f>
        <v>0</v>
      </c>
      <c r="Z39" s="5">
        <f>IFERROR(IF($A39=Z$1,"", COUNTIF('raw data'!$B:$B,CONCATENATE($A39,Z$1))/SUM(COUNTIF('raw data'!$B:$B,CONCATENATE($A39,Z$1)),COUNTIF('raw data'!$C:$C,CONCATENATE($A39,Z$1)))),0)</f>
        <v>0</v>
      </c>
      <c r="AA39" s="5">
        <f>IFERROR(IF($A39=AA$1,"", COUNTIF('raw data'!$B:$B,CONCATENATE($A39,AA$1))/SUM(COUNTIF('raw data'!$B:$B,CONCATENATE($A39,AA$1)),COUNTIF('raw data'!$C:$C,CONCATENATE($A39,AA$1)))),0)</f>
        <v>0</v>
      </c>
      <c r="AB39" s="5">
        <f>IFERROR(IF($A39=AB$1,"", COUNTIF('raw data'!$B:$B,CONCATENATE($A39,AB$1))/SUM(COUNTIF('raw data'!$B:$B,CONCATENATE($A39,AB$1)),COUNTIF('raw data'!$C:$C,CONCATENATE($A39,AB$1)))),0)</f>
        <v>0</v>
      </c>
      <c r="AC39" s="5">
        <f>IFERROR(IF($A39=AC$1,"", COUNTIF('raw data'!$B:$B,CONCATENATE($A39,AC$1))/SUM(COUNTIF('raw data'!$B:$B,CONCATENATE($A39,AC$1)),COUNTIF('raw data'!$C:$C,CONCATENATE($A39,AC$1)))),0)</f>
        <v>0</v>
      </c>
      <c r="AD39" s="5">
        <f>IFERROR(IF($A39=AD$1,"", COUNTIF('raw data'!$B:$B,CONCATENATE($A39,AD$1))/SUM(COUNTIF('raw data'!$B:$B,CONCATENATE($A39,AD$1)),COUNTIF('raw data'!$C:$C,CONCATENATE($A39,AD$1)))),0)</f>
        <v>0</v>
      </c>
      <c r="AE39" s="5">
        <f>IFERROR(IF($A39=AE$1,"", COUNTIF('raw data'!$B:$B,CONCATENATE($A39,AE$1))/SUM(COUNTIF('raw data'!$B:$B,CONCATENATE($A39,AE$1)),COUNTIF('raw data'!$C:$C,CONCATENATE($A39,AE$1)))),0)</f>
        <v>0</v>
      </c>
      <c r="AF39" s="5">
        <f>IFERROR(IF($A39=AF$1,"", COUNTIF('raw data'!$B:$B,CONCATENATE($A39,AF$1))/SUM(COUNTIF('raw data'!$B:$B,CONCATENATE($A39,AF$1)),COUNTIF('raw data'!$C:$C,CONCATENATE($A39,AF$1)))),0)</f>
        <v>0</v>
      </c>
      <c r="AG39" s="5">
        <f>IFERROR(IF($A39=AG$1,"", COUNTIF('raw data'!$B:$B,CONCATENATE($A39,AG$1))/SUM(COUNTIF('raw data'!$B:$B,CONCATENATE($A39,AG$1)),COUNTIF('raw data'!$C:$C,CONCATENATE($A39,AG$1)))),0)</f>
        <v>0</v>
      </c>
      <c r="AH39" s="5">
        <f>IFERROR(IF($A39=AH$1,"", COUNTIF('raw data'!$B:$B,CONCATENATE($A39,AH$1))/SUM(COUNTIF('raw data'!$B:$B,CONCATENATE($A39,AH$1)),COUNTIF('raw data'!$C:$C,CONCATENATE($A39,AH$1)))),0)</f>
        <v>0</v>
      </c>
      <c r="AI39" s="5">
        <f>IFERROR(IF($A39=AI$1,"", COUNTIF('raw data'!$B:$B,CONCATENATE($A39,AI$1))/SUM(COUNTIF('raw data'!$B:$B,CONCATENATE($A39,AI$1)),COUNTIF('raw data'!$C:$C,CONCATENATE($A39,AI$1)))),0)</f>
        <v>0</v>
      </c>
      <c r="AJ39" s="5">
        <f>IFERROR(IF($A39=AJ$1,"", COUNTIF('raw data'!$B:$B,CONCATENATE($A39,AJ$1))/SUM(COUNTIF('raw data'!$B:$B,CONCATENATE($A39,AJ$1)),COUNTIF('raw data'!$C:$C,CONCATENATE($A39,AJ$1)))),0)</f>
        <v>0</v>
      </c>
      <c r="AK39" s="5">
        <f>IFERROR(IF($A39=AK$1,"", COUNTIF('raw data'!$B:$B,CONCATENATE($A39,AK$1))/SUM(COUNTIF('raw data'!$B:$B,CONCATENATE($A39,AK$1)),COUNTIF('raw data'!$C:$C,CONCATENATE($A39,AK$1)))),0)</f>
        <v>0</v>
      </c>
      <c r="AL39" s="5">
        <f>IFERROR(IF($A39=AL$1,"", COUNTIF('raw data'!$B:$B,CONCATENATE($A39,AL$1))/SUM(COUNTIF('raw data'!$B:$B,CONCATENATE($A39,AL$1)),COUNTIF('raw data'!$C:$C,CONCATENATE($A39,AL$1)))),0)</f>
        <v>0</v>
      </c>
      <c r="AM39" s="5" t="str">
        <f>IFERROR(IF($A39=AM$1,"", COUNTIF('raw data'!$B:$B,CONCATENATE($A39,AM$1))/SUM(COUNTIF('raw data'!$B:$B,CONCATENATE($A39,AM$1)),COUNTIF('raw data'!$C:$C,CONCATENATE($A39,AM$1)))),0)</f>
        <v/>
      </c>
      <c r="AN39" s="5">
        <f>IFERROR(IF($A39=AN$1,"", COUNTIF('raw data'!$B:$B,CONCATENATE($A39,AN$1))/SUM(COUNTIF('raw data'!$B:$B,CONCATENATE($A39,AN$1)),COUNTIF('raw data'!$C:$C,CONCATENATE($A39,AN$1)))),0)</f>
        <v>0</v>
      </c>
      <c r="AO39" s="5">
        <f>IFERROR(IF($A39=AO$1,"", COUNTIF('raw data'!$B:$B,CONCATENATE($A39,AO$1))/SUM(COUNTIF('raw data'!$B:$B,CONCATENATE($A39,AO$1)),COUNTIF('raw data'!$C:$C,CONCATENATE($A39,AO$1)))),0)</f>
        <v>0</v>
      </c>
      <c r="AP39" s="5">
        <f>IFERROR(IF($A39=AP$1,"", COUNTIF('raw data'!$B:$B,CONCATENATE($A39,AP$1))/SUM(COUNTIF('raw data'!$B:$B,CONCATENATE($A39,AP$1)),COUNTIF('raw data'!$C:$C,CONCATENATE($A39,AP$1)))),0)</f>
        <v>0</v>
      </c>
      <c r="AQ39" s="5">
        <f>IFERROR(IF($A39=AQ$1,"", COUNTIF('raw data'!$B:$B,CONCATENATE($A39,AQ$1))/SUM(COUNTIF('raw data'!$B:$B,CONCATENATE($A39,AQ$1)),COUNTIF('raw data'!$C:$C,CONCATENATE($A39,AQ$1)))),0)</f>
        <v>0</v>
      </c>
      <c r="AR39" s="5">
        <f>IFERROR(IF($A39=AR$1,"", COUNTIF('raw data'!$B:$B,CONCATENATE($A39,AR$1))/SUM(COUNTIF('raw data'!$B:$B,CONCATENATE($A39,AR$1)),COUNTIF('raw data'!$C:$C,CONCATENATE($A39,AR$1)))),0)</f>
        <v>0</v>
      </c>
      <c r="AS39" s="5">
        <f>IFERROR(IF($A39=AS$1,"", COUNTIF('raw data'!$B:$B,CONCATENATE($A39,AS$1))/SUM(COUNTIF('raw data'!$B:$B,CONCATENATE($A39,AS$1)),COUNTIF('raw data'!$C:$C,CONCATENATE($A39,AS$1)))),0)</f>
        <v>0</v>
      </c>
      <c r="AT39" s="5">
        <f>IFERROR(IF($A39=AT$1,"", COUNTIF('raw data'!$B:$B,CONCATENATE($A39,AT$1))/SUM(COUNTIF('raw data'!$B:$B,CONCATENATE($A39,AT$1)),COUNTIF('raw data'!$C:$C,CONCATENATE($A39,AT$1)))),0)</f>
        <v>0</v>
      </c>
      <c r="AU39" s="5">
        <f>IFERROR(IF($A39=AU$1,"", COUNTIF('raw data'!$B:$B,CONCATENATE($A39,AU$1))/SUM(COUNTIF('raw data'!$B:$B,CONCATENATE($A39,AU$1)),COUNTIF('raw data'!$C:$C,CONCATENATE($A39,AU$1)))),0)</f>
        <v>0</v>
      </c>
      <c r="AV39" s="5">
        <f>IFERROR(IF($A39=AV$1,"", COUNTIF('raw data'!$B:$B,CONCATENATE($A39,AV$1))/SUM(COUNTIF('raw data'!$B:$B,CONCATENATE($A39,AV$1)),COUNTIF('raw data'!$C:$C,CONCATENATE($A39,AV$1)))),0)</f>
        <v>0</v>
      </c>
      <c r="AW39" s="5">
        <f>IFERROR(IF($A39=AW$1,"", COUNTIF('raw data'!$B:$B,CONCATENATE($A39,AW$1))/SUM(COUNTIF('raw data'!$B:$B,CONCATENATE($A39,AW$1)),COUNTIF('raw data'!$C:$C,CONCATENATE($A39,AW$1)))),0)</f>
        <v>0</v>
      </c>
      <c r="AX39" s="5">
        <f>IFERROR(IF($A39=AX$1,"", COUNTIF('raw data'!$B:$B,CONCATENATE($A39,AX$1))/SUM(COUNTIF('raw data'!$B:$B,CONCATENATE($A39,AX$1)),COUNTIF('raw data'!$C:$C,CONCATENATE($A39,AX$1)))),0)</f>
        <v>0</v>
      </c>
      <c r="AY39" s="5">
        <f>IFERROR(IF($A39=AY$1,"", COUNTIF('raw data'!$B:$B,CONCATENATE($A39,AY$1))/SUM(COUNTIF('raw data'!$B:$B,CONCATENATE($A39,AY$1)),COUNTIF('raw data'!$C:$C,CONCATENATE($A39,AY$1)))),0)</f>
        <v>0</v>
      </c>
      <c r="AZ39" s="5">
        <f>IFERROR(IF($A39=AZ$1,"", COUNTIF('raw data'!$B:$B,CONCATENATE($A39,AZ$1))/SUM(COUNTIF('raw data'!$B:$B,CONCATENATE($A39,AZ$1)),COUNTIF('raw data'!$C:$C,CONCATENATE($A39,AZ$1)))),0)</f>
        <v>0</v>
      </c>
      <c r="BA39" s="5">
        <f>IFERROR(IF($A39=BA$1,"", COUNTIF('raw data'!$B:$B,CONCATENATE($A39,BA$1))/SUM(COUNTIF('raw data'!$B:$B,CONCATENATE($A39,BA$1)),COUNTIF('raw data'!$C:$C,CONCATENATE($A39,BA$1)))),0)</f>
        <v>0</v>
      </c>
      <c r="BB39" s="5">
        <f>IFERROR(IF($A39=BB$1,"", COUNTIF('raw data'!$B:$B,CONCATENATE($A39,BB$1))/SUM(COUNTIF('raw data'!$B:$B,CONCATENATE($A39,BB$1)),COUNTIF('raw data'!$C:$C,CONCATENATE($A39,BB$1)))),0)</f>
        <v>0</v>
      </c>
      <c r="BC39" s="5">
        <f>IFERROR(IF($A39=BC$1,"", COUNTIF('raw data'!$B:$B,CONCATENATE($A39,BC$1))/SUM(COUNTIF('raw data'!$B:$B,CONCATENATE($A39,BC$1)),COUNTIF('raw data'!$C:$C,CONCATENATE($A39,BC$1)))),0)</f>
        <v>0</v>
      </c>
      <c r="BD39" s="5">
        <f>IFERROR(IF($A39=BD$1,"", COUNTIF('raw data'!$B:$B,CONCATENATE($A39,BD$1))/SUM(COUNTIF('raw data'!$B:$B,CONCATENATE($A39,BD$1)),COUNTIF('raw data'!$C:$C,CONCATENATE($A39,BD$1)))),0)</f>
        <v>0</v>
      </c>
      <c r="BE39" s="5">
        <f>IFERROR(IF($A39=BE$1,"", COUNTIF('raw data'!$B:$B,CONCATENATE($A39,BE$1))/SUM(COUNTIF('raw data'!$B:$B,CONCATENATE($A39,BE$1)),COUNTIF('raw data'!$C:$C,CONCATENATE($A39,BE$1)))),0)</f>
        <v>0</v>
      </c>
      <c r="BF39" s="5">
        <f>IFERROR(IF($A39=BF$1,"", COUNTIF('raw data'!$B:$B,CONCATENATE($A39,BF$1))/SUM(COUNTIF('raw data'!$B:$B,CONCATENATE($A39,BF$1)),COUNTIF('raw data'!$C:$C,CONCATENATE($A39,BF$1)))),0)</f>
        <v>0</v>
      </c>
      <c r="BG39" s="5">
        <f>IFERROR(IF($A39=BG$1,"", COUNTIF('raw data'!$B:$B,CONCATENATE($A39,BG$1))/SUM(COUNTIF('raw data'!$B:$B,CONCATENATE($A39,BG$1)),COUNTIF('raw data'!$C:$C,CONCATENATE($A39,BG$1)))),0)</f>
        <v>0</v>
      </c>
      <c r="BH39" s="5">
        <f>IFERROR(IF($A39=BH$1,"", COUNTIF('raw data'!$B:$B,CONCATENATE($A39,BH$1))/SUM(COUNTIF('raw data'!$B:$B,CONCATENATE($A39,BH$1)),COUNTIF('raw data'!$C:$C,CONCATENATE($A39,BH$1)))),0)</f>
        <v>0</v>
      </c>
      <c r="BI39" s="5">
        <f>IFERROR(IF($A39=BI$1,"", COUNTIF('raw data'!$B:$B,CONCATENATE($A39,BI$1))/SUM(COUNTIF('raw data'!$B:$B,CONCATENATE($A39,BI$1)),COUNTIF('raw data'!$C:$C,CONCATENATE($A39,BI$1)))),0)</f>
        <v>0</v>
      </c>
      <c r="BJ39" s="5">
        <f>IFERROR(IF($A39=BJ$1,"", COUNTIF('raw data'!$B:$B,CONCATENATE($A39,BJ$1))/SUM(COUNTIF('raw data'!$B:$B,CONCATENATE($A39,BJ$1)),COUNTIF('raw data'!$C:$C,CONCATENATE($A39,BJ$1)))),0)</f>
        <v>0</v>
      </c>
      <c r="BK39" s="5">
        <f>IFERROR(IF($A39=BK$1,"", COUNTIF('raw data'!$B:$B,CONCATENATE($A39,BK$1))/SUM(COUNTIF('raw data'!$B:$B,CONCATENATE($A39,BK$1)),COUNTIF('raw data'!$C:$C,CONCATENATE($A39,BK$1)))),0)</f>
        <v>0</v>
      </c>
      <c r="BL39" s="5">
        <f>IFERROR(IF($A39=BL$1,"", COUNTIF('raw data'!$B:$B,CONCATENATE($A39,BL$1))/SUM(COUNTIF('raw data'!$B:$B,CONCATENATE($A39,BL$1)),COUNTIF('raw data'!$C:$C,CONCATENATE($A39,BL$1)))),0)</f>
        <v>0</v>
      </c>
      <c r="BM39" s="5">
        <f>IFERROR(IF($A39=BM$1,"", COUNTIF('raw data'!$B:$B,CONCATENATE($A39,BM$1))/SUM(COUNTIF('raw data'!$B:$B,CONCATENATE($A39,BM$1)),COUNTIF('raw data'!$C:$C,CONCATENATE($A39,BM$1)))),0)</f>
        <v>0</v>
      </c>
      <c r="BN39" s="5">
        <f>IFERROR(IF($A39=BN$1,"", COUNTIF('raw data'!$B:$B,CONCATENATE($A39,BN$1))/SUM(COUNTIF('raw data'!$B:$B,CONCATENATE($A39,BN$1)),COUNTIF('raw data'!$C:$C,CONCATENATE($A39,BN$1)))),0)</f>
        <v>0</v>
      </c>
      <c r="BO39" s="5">
        <f>IFERROR(IF($A39=BO$1,"", COUNTIF('raw data'!$B:$B,CONCATENATE($A39,BO$1))/SUM(COUNTIF('raw data'!$B:$B,CONCATENATE($A39,BO$1)),COUNTIF('raw data'!$C:$C,CONCATENATE($A39,BO$1)))),0)</f>
        <v>0</v>
      </c>
      <c r="BP39" s="5">
        <f>IFERROR(IF($A39=BP$1,"", COUNTIF('raw data'!$B:$B,CONCATENATE($A39,BP$1))/SUM(COUNTIF('raw data'!$B:$B,CONCATENATE($A39,BP$1)),COUNTIF('raw data'!$C:$C,CONCATENATE($A39,BP$1)))),0)</f>
        <v>0</v>
      </c>
      <c r="BQ39" s="5">
        <f>IFERROR(IF($A39=BQ$1,"", COUNTIF('raw data'!$B:$B,CONCATENATE($A39,BQ$1))/SUM(COUNTIF('raw data'!$B:$B,CONCATENATE($A39,BQ$1)),COUNTIF('raw data'!$C:$C,CONCATENATE($A39,BQ$1)))),0)</f>
        <v>0</v>
      </c>
      <c r="BR39" s="5">
        <f>IFERROR(IF($A39=BR$1,"", COUNTIF('raw data'!$B:$B,CONCATENATE($A39,BR$1))/SUM(COUNTIF('raw data'!$B:$B,CONCATENATE($A39,BR$1)),COUNTIF('raw data'!$C:$C,CONCATENATE($A39,BR$1)))),0)</f>
        <v>0</v>
      </c>
      <c r="BS39" s="5">
        <f>IFERROR(IF($A39=BS$1,"", COUNTIF('raw data'!$B:$B,CONCATENATE($A39,BS$1))/SUM(COUNTIF('raw data'!$B:$B,CONCATENATE($A39,BS$1)),COUNTIF('raw data'!$C:$C,CONCATENATE($A39,BS$1)))),0)</f>
        <v>1</v>
      </c>
      <c r="BT39" s="5">
        <f>IFERROR(IF($A39=BT$1,"", COUNTIF('raw data'!$B:$B,CONCATENATE($A39,BT$1))/SUM(COUNTIF('raw data'!$B:$B,CONCATENATE($A39,BT$1)),COUNTIF('raw data'!$C:$C,CONCATENATE($A39,BT$1)))),0)</f>
        <v>0</v>
      </c>
      <c r="BU39" s="5">
        <f>IFERROR(IF($A39=BU$1,"", COUNTIF('raw data'!$B:$B,CONCATENATE($A39,BU$1))/SUM(COUNTIF('raw data'!$B:$B,CONCATENATE($A39,BU$1)),COUNTIF('raw data'!$C:$C,CONCATENATE($A39,BU$1)))),0)</f>
        <v>0</v>
      </c>
      <c r="BV39" s="5">
        <f>IFERROR(IF($A39=BV$1,"", COUNTIF('raw data'!$B:$B,CONCATENATE($A39,BV$1))/SUM(COUNTIF('raw data'!$B:$B,CONCATENATE($A39,BV$1)),COUNTIF('raw data'!$C:$C,CONCATENATE($A39,BV$1)))),0)</f>
        <v>0</v>
      </c>
      <c r="BW39" s="5">
        <f>IFERROR(IF($A39=BW$1,"", COUNTIF('raw data'!$B:$B,CONCATENATE($A39,BW$1))/SUM(COUNTIF('raw data'!$B:$B,CONCATENATE($A39,BW$1)),COUNTIF('raw data'!$C:$C,CONCATENATE($A39,BW$1)))),0)</f>
        <v>0</v>
      </c>
      <c r="BX39" s="5">
        <f>IFERROR(IF($A39=BX$1,"", COUNTIF('raw data'!$B:$B,CONCATENATE($A39,BX$1))/SUM(COUNTIF('raw data'!$B:$B,CONCATENATE($A39,BX$1)),COUNTIF('raw data'!$C:$C,CONCATENATE($A39,BX$1)))),0)</f>
        <v>0</v>
      </c>
      <c r="BY39" s="5">
        <f>IFERROR(IF($A39=BY$1,"", COUNTIF('raw data'!$B:$B,CONCATENATE($A39,BY$1))/SUM(COUNTIF('raw data'!$B:$B,CONCATENATE($A39,BY$1)),COUNTIF('raw data'!$C:$C,CONCATENATE($A39,BY$1)))),0)</f>
        <v>0</v>
      </c>
      <c r="BZ39" s="5">
        <f>IFERROR(IF($A39=BZ$1,"", COUNTIF('raw data'!$B:$B,CONCATENATE($A39,BZ$1))/SUM(COUNTIF('raw data'!$B:$B,CONCATENATE($A39,BZ$1)),COUNTIF('raw data'!$C:$C,CONCATENATE($A39,BZ$1)))),0)</f>
        <v>0</v>
      </c>
      <c r="CA39" s="5">
        <f>IFERROR(IF($A39=CA$1,"", COUNTIF('raw data'!$B:$B,CONCATENATE($A39,CA$1))/SUM(COUNTIF('raw data'!$B:$B,CONCATENATE($A39,CA$1)),COUNTIF('raw data'!$C:$C,CONCATENATE($A39,CA$1)))),0)</f>
        <v>0</v>
      </c>
    </row>
    <row r="40">
      <c r="A40" s="6" t="str">
        <f>'winlose rates'!A40</f>
        <v>koopa troopa</v>
      </c>
      <c r="B40" s="5">
        <f>IFERROR(IF($A40=B$1,"", COUNTIF('raw data'!$B:$B,CONCATENATE($A40,B$1))/SUM(COUNTIF('raw data'!$B:$B,CONCATENATE($A40,B$1)),COUNTIF('raw data'!$C:$C,CONCATENATE($A40,B$1)))),0)</f>
        <v>0</v>
      </c>
      <c r="C40" s="5">
        <f>IFERROR(IF($A40=C$1,"", COUNTIF('raw data'!$B:$B,CONCATENATE($A40,C$1))/SUM(COUNTIF('raw data'!$B:$B,CONCATENATE($A40,C$1)),COUNTIF('raw data'!$C:$C,CONCATENATE($A40,C$1)))),0)</f>
        <v>0</v>
      </c>
      <c r="D40" s="5">
        <f>IFERROR(IF($A40=D$1,"", COUNTIF('raw data'!$B:$B,CONCATENATE($A40,D$1))/SUM(COUNTIF('raw data'!$B:$B,CONCATENATE($A40,D$1)),COUNTIF('raw data'!$C:$C,CONCATENATE($A40,D$1)))),0)</f>
        <v>0</v>
      </c>
      <c r="E40" s="5">
        <f>IFERROR(IF($A40=E$1,"", COUNTIF('raw data'!$B:$B,CONCATENATE($A40,E$1))/SUM(COUNTIF('raw data'!$B:$B,CONCATENATE($A40,E$1)),COUNTIF('raw data'!$C:$C,CONCATENATE($A40,E$1)))),0)</f>
        <v>0</v>
      </c>
      <c r="F40" s="5">
        <f>IFERROR(IF($A40=F$1,"", COUNTIF('raw data'!$B:$B,CONCATENATE($A40,F$1))/SUM(COUNTIF('raw data'!$B:$B,CONCATENATE($A40,F$1)),COUNTIF('raw data'!$C:$C,CONCATENATE($A40,F$1)))),0)</f>
        <v>0</v>
      </c>
      <c r="G40" s="5">
        <f>IFERROR(IF($A40=G$1,"", COUNTIF('raw data'!$B:$B,CONCATENATE($A40,G$1))/SUM(COUNTIF('raw data'!$B:$B,CONCATENATE($A40,G$1)),COUNTIF('raw data'!$C:$C,CONCATENATE($A40,G$1)))),0)</f>
        <v>0</v>
      </c>
      <c r="H40" s="5">
        <f>IFERROR(IF($A40=H$1,"", COUNTIF('raw data'!$B:$B,CONCATENATE($A40,H$1))/SUM(COUNTIF('raw data'!$B:$B,CONCATENATE($A40,H$1)),COUNTIF('raw data'!$C:$C,CONCATENATE($A40,H$1)))),0)</f>
        <v>0</v>
      </c>
      <c r="I40" s="5">
        <f>IFERROR(IF($A40=I$1,"", COUNTIF('raw data'!$B:$B,CONCATENATE($A40,I$1))/SUM(COUNTIF('raw data'!$B:$B,CONCATENATE($A40,I$1)),COUNTIF('raw data'!$C:$C,CONCATENATE($A40,I$1)))),0)</f>
        <v>0</v>
      </c>
      <c r="J40" s="5">
        <f>IFERROR(IF($A40=J$1,"", COUNTIF('raw data'!$B:$B,CONCATENATE($A40,J$1))/SUM(COUNTIF('raw data'!$B:$B,CONCATENATE($A40,J$1)),COUNTIF('raw data'!$C:$C,CONCATENATE($A40,J$1)))),0)</f>
        <v>0</v>
      </c>
      <c r="K40" s="5">
        <f>IFERROR(IF($A40=K$1,"", COUNTIF('raw data'!$B:$B,CONCATENATE($A40,K$1))/SUM(COUNTIF('raw data'!$B:$B,CONCATENATE($A40,K$1)),COUNTIF('raw data'!$C:$C,CONCATENATE($A40,K$1)))),0)</f>
        <v>0</v>
      </c>
      <c r="L40" s="5">
        <f>IFERROR(IF($A40=L$1,"", COUNTIF('raw data'!$B:$B,CONCATENATE($A40,L$1))/SUM(COUNTIF('raw data'!$B:$B,CONCATENATE($A40,L$1)),COUNTIF('raw data'!$C:$C,CONCATENATE($A40,L$1)))),0)</f>
        <v>0</v>
      </c>
      <c r="M40" s="5">
        <f>IFERROR(IF($A40=M$1,"", COUNTIF('raw data'!$B:$B,CONCATENATE($A40,M$1))/SUM(COUNTIF('raw data'!$B:$B,CONCATENATE($A40,M$1)),COUNTIF('raw data'!$C:$C,CONCATENATE($A40,M$1)))),0)</f>
        <v>0</v>
      </c>
      <c r="N40" s="5">
        <f>IFERROR(IF($A40=N$1,"", COUNTIF('raw data'!$B:$B,CONCATENATE($A40,N$1))/SUM(COUNTIF('raw data'!$B:$B,CONCATENATE($A40,N$1)),COUNTIF('raw data'!$C:$C,CONCATENATE($A40,N$1)))),0)</f>
        <v>0</v>
      </c>
      <c r="O40" s="5">
        <f>IFERROR(IF($A40=O$1,"", COUNTIF('raw data'!$B:$B,CONCATENATE($A40,O$1))/SUM(COUNTIF('raw data'!$B:$B,CONCATENATE($A40,O$1)),COUNTIF('raw data'!$C:$C,CONCATENATE($A40,O$1)))),0)</f>
        <v>0</v>
      </c>
      <c r="P40" s="5">
        <f>IFERROR(IF($A40=P$1,"", COUNTIF('raw data'!$B:$B,CONCATENATE($A40,P$1))/SUM(COUNTIF('raw data'!$B:$B,CONCATENATE($A40,P$1)),COUNTIF('raw data'!$C:$C,CONCATENATE($A40,P$1)))),0)</f>
        <v>0</v>
      </c>
      <c r="Q40" s="5">
        <f>IFERROR(IF($A40=Q$1,"", COUNTIF('raw data'!$B:$B,CONCATENATE($A40,Q$1))/SUM(COUNTIF('raw data'!$B:$B,CONCATENATE($A40,Q$1)),COUNTIF('raw data'!$C:$C,CONCATENATE($A40,Q$1)))),0)</f>
        <v>0</v>
      </c>
      <c r="R40" s="5">
        <f>IFERROR(IF($A40=R$1,"", COUNTIF('raw data'!$B:$B,CONCATENATE($A40,R$1))/SUM(COUNTIF('raw data'!$B:$B,CONCATENATE($A40,R$1)),COUNTIF('raw data'!$C:$C,CONCATENATE($A40,R$1)))),0)</f>
        <v>0</v>
      </c>
      <c r="S40" s="5">
        <f>IFERROR(IF($A40=S$1,"", COUNTIF('raw data'!$B:$B,CONCATENATE($A40,S$1))/SUM(COUNTIF('raw data'!$B:$B,CONCATENATE($A40,S$1)),COUNTIF('raw data'!$C:$C,CONCATENATE($A40,S$1)))),0)</f>
        <v>0</v>
      </c>
      <c r="T40" s="5">
        <f>IFERROR(IF($A40=T$1,"", COUNTIF('raw data'!$B:$B,CONCATENATE($A40,T$1))/SUM(COUNTIF('raw data'!$B:$B,CONCATENATE($A40,T$1)),COUNTIF('raw data'!$C:$C,CONCATENATE($A40,T$1)))),0)</f>
        <v>0</v>
      </c>
      <c r="U40" s="5">
        <f>IFERROR(IF($A40=U$1,"", COUNTIF('raw data'!$B:$B,CONCATENATE($A40,U$1))/SUM(COUNTIF('raw data'!$B:$B,CONCATENATE($A40,U$1)),COUNTIF('raw data'!$C:$C,CONCATENATE($A40,U$1)))),0)</f>
        <v>0</v>
      </c>
      <c r="V40" s="5">
        <f>IFERROR(IF($A40=V$1,"", COUNTIF('raw data'!$B:$B,CONCATENATE($A40,V$1))/SUM(COUNTIF('raw data'!$B:$B,CONCATENATE($A40,V$1)),COUNTIF('raw data'!$C:$C,CONCATENATE($A40,V$1)))),0)</f>
        <v>0</v>
      </c>
      <c r="W40" s="5">
        <f>IFERROR(IF($A40=W$1,"", COUNTIF('raw data'!$B:$B,CONCATENATE($A40,W$1))/SUM(COUNTIF('raw data'!$B:$B,CONCATENATE($A40,W$1)),COUNTIF('raw data'!$C:$C,CONCATENATE($A40,W$1)))),0)</f>
        <v>0</v>
      </c>
      <c r="X40" s="5">
        <f>IFERROR(IF($A40=X$1,"", COUNTIF('raw data'!$B:$B,CONCATENATE($A40,X$1))/SUM(COUNTIF('raw data'!$B:$B,CONCATENATE($A40,X$1)),COUNTIF('raw data'!$C:$C,CONCATENATE($A40,X$1)))),0)</f>
        <v>0</v>
      </c>
      <c r="Y40" s="5">
        <f>IFERROR(IF($A40=Y$1,"", COUNTIF('raw data'!$B:$B,CONCATENATE($A40,Y$1))/SUM(COUNTIF('raw data'!$B:$B,CONCATENATE($A40,Y$1)),COUNTIF('raw data'!$C:$C,CONCATENATE($A40,Y$1)))),0)</f>
        <v>0</v>
      </c>
      <c r="Z40" s="5">
        <f>IFERROR(IF($A40=Z$1,"", COUNTIF('raw data'!$B:$B,CONCATENATE($A40,Z$1))/SUM(COUNTIF('raw data'!$B:$B,CONCATENATE($A40,Z$1)),COUNTIF('raw data'!$C:$C,CONCATENATE($A40,Z$1)))),0)</f>
        <v>0</v>
      </c>
      <c r="AA40" s="5">
        <f>IFERROR(IF($A40=AA$1,"", COUNTIF('raw data'!$B:$B,CONCATENATE($A40,AA$1))/SUM(COUNTIF('raw data'!$B:$B,CONCATENATE($A40,AA$1)),COUNTIF('raw data'!$C:$C,CONCATENATE($A40,AA$1)))),0)</f>
        <v>0</v>
      </c>
      <c r="AB40" s="5">
        <f>IFERROR(IF($A40=AB$1,"", COUNTIF('raw data'!$B:$B,CONCATENATE($A40,AB$1))/SUM(COUNTIF('raw data'!$B:$B,CONCATENATE($A40,AB$1)),COUNTIF('raw data'!$C:$C,CONCATENATE($A40,AB$1)))),0)</f>
        <v>0</v>
      </c>
      <c r="AC40" s="5">
        <f>IFERROR(IF($A40=AC$1,"", COUNTIF('raw data'!$B:$B,CONCATENATE($A40,AC$1))/SUM(COUNTIF('raw data'!$B:$B,CONCATENATE($A40,AC$1)),COUNTIF('raw data'!$C:$C,CONCATENATE($A40,AC$1)))),0)</f>
        <v>0</v>
      </c>
      <c r="AD40" s="5">
        <f>IFERROR(IF($A40=AD$1,"", COUNTIF('raw data'!$B:$B,CONCATENATE($A40,AD$1))/SUM(COUNTIF('raw data'!$B:$B,CONCATENATE($A40,AD$1)),COUNTIF('raw data'!$C:$C,CONCATENATE($A40,AD$1)))),0)</f>
        <v>0</v>
      </c>
      <c r="AE40" s="5">
        <f>IFERROR(IF($A40=AE$1,"", COUNTIF('raw data'!$B:$B,CONCATENATE($A40,AE$1))/SUM(COUNTIF('raw data'!$B:$B,CONCATENATE($A40,AE$1)),COUNTIF('raw data'!$C:$C,CONCATENATE($A40,AE$1)))),0)</f>
        <v>0</v>
      </c>
      <c r="AF40" s="5">
        <f>IFERROR(IF($A40=AF$1,"", COUNTIF('raw data'!$B:$B,CONCATENATE($A40,AF$1))/SUM(COUNTIF('raw data'!$B:$B,CONCATENATE($A40,AF$1)),COUNTIF('raw data'!$C:$C,CONCATENATE($A40,AF$1)))),0)</f>
        <v>0</v>
      </c>
      <c r="AG40" s="5">
        <f>IFERROR(IF($A40=AG$1,"", COUNTIF('raw data'!$B:$B,CONCATENATE($A40,AG$1))/SUM(COUNTIF('raw data'!$B:$B,CONCATENATE($A40,AG$1)),COUNTIF('raw data'!$C:$C,CONCATENATE($A40,AG$1)))),0)</f>
        <v>0</v>
      </c>
      <c r="AH40" s="5">
        <f>IFERROR(IF($A40=AH$1,"", COUNTIF('raw data'!$B:$B,CONCATENATE($A40,AH$1))/SUM(COUNTIF('raw data'!$B:$B,CONCATENATE($A40,AH$1)),COUNTIF('raw data'!$C:$C,CONCATENATE($A40,AH$1)))),0)</f>
        <v>0</v>
      </c>
      <c r="AI40" s="5">
        <f>IFERROR(IF($A40=AI$1,"", COUNTIF('raw data'!$B:$B,CONCATENATE($A40,AI$1))/SUM(COUNTIF('raw data'!$B:$B,CONCATENATE($A40,AI$1)),COUNTIF('raw data'!$C:$C,CONCATENATE($A40,AI$1)))),0)</f>
        <v>0</v>
      </c>
      <c r="AJ40" s="5">
        <f>IFERROR(IF($A40=AJ$1,"", COUNTIF('raw data'!$B:$B,CONCATENATE($A40,AJ$1))/SUM(COUNTIF('raw data'!$B:$B,CONCATENATE($A40,AJ$1)),COUNTIF('raw data'!$C:$C,CONCATENATE($A40,AJ$1)))),0)</f>
        <v>0</v>
      </c>
      <c r="AK40" s="5">
        <f>IFERROR(IF($A40=AK$1,"", COUNTIF('raw data'!$B:$B,CONCATENATE($A40,AK$1))/SUM(COUNTIF('raw data'!$B:$B,CONCATENATE($A40,AK$1)),COUNTIF('raw data'!$C:$C,CONCATENATE($A40,AK$1)))),0)</f>
        <v>1</v>
      </c>
      <c r="AL40" s="5">
        <f>IFERROR(IF($A40=AL$1,"", COUNTIF('raw data'!$B:$B,CONCATENATE($A40,AL$1))/SUM(COUNTIF('raw data'!$B:$B,CONCATENATE($A40,AL$1)),COUNTIF('raw data'!$C:$C,CONCATENATE($A40,AL$1)))),0)</f>
        <v>0</v>
      </c>
      <c r="AM40" s="5">
        <f>IFERROR(IF($A40=AM$1,"", COUNTIF('raw data'!$B:$B,CONCATENATE($A40,AM$1))/SUM(COUNTIF('raw data'!$B:$B,CONCATENATE($A40,AM$1)),COUNTIF('raw data'!$C:$C,CONCATENATE($A40,AM$1)))),0)</f>
        <v>0</v>
      </c>
      <c r="AN40" s="5" t="str">
        <f>IFERROR(IF($A40=AN$1,"", COUNTIF('raw data'!$B:$B,CONCATENATE($A40,AN$1))/SUM(COUNTIF('raw data'!$B:$B,CONCATENATE($A40,AN$1)),COUNTIF('raw data'!$C:$C,CONCATENATE($A40,AN$1)))),0)</f>
        <v/>
      </c>
      <c r="AO40" s="5">
        <f>IFERROR(IF($A40=AO$1,"", COUNTIF('raw data'!$B:$B,CONCATENATE($A40,AO$1))/SUM(COUNTIF('raw data'!$B:$B,CONCATENATE($A40,AO$1)),COUNTIF('raw data'!$C:$C,CONCATENATE($A40,AO$1)))),0)</f>
        <v>0</v>
      </c>
      <c r="AP40" s="5">
        <f>IFERROR(IF($A40=AP$1,"", COUNTIF('raw data'!$B:$B,CONCATENATE($A40,AP$1))/SUM(COUNTIF('raw data'!$B:$B,CONCATENATE($A40,AP$1)),COUNTIF('raw data'!$C:$C,CONCATENATE($A40,AP$1)))),0)</f>
        <v>0</v>
      </c>
      <c r="AQ40" s="5">
        <f>IFERROR(IF($A40=AQ$1,"", COUNTIF('raw data'!$B:$B,CONCATENATE($A40,AQ$1))/SUM(COUNTIF('raw data'!$B:$B,CONCATENATE($A40,AQ$1)),COUNTIF('raw data'!$C:$C,CONCATENATE($A40,AQ$1)))),0)</f>
        <v>1</v>
      </c>
      <c r="AR40" s="5">
        <f>IFERROR(IF($A40=AR$1,"", COUNTIF('raw data'!$B:$B,CONCATENATE($A40,AR$1))/SUM(COUNTIF('raw data'!$B:$B,CONCATENATE($A40,AR$1)),COUNTIF('raw data'!$C:$C,CONCATENATE($A40,AR$1)))),0)</f>
        <v>0</v>
      </c>
      <c r="AS40" s="5">
        <f>IFERROR(IF($A40=AS$1,"", COUNTIF('raw data'!$B:$B,CONCATENATE($A40,AS$1))/SUM(COUNTIF('raw data'!$B:$B,CONCATENATE($A40,AS$1)),COUNTIF('raw data'!$C:$C,CONCATENATE($A40,AS$1)))),0)</f>
        <v>0</v>
      </c>
      <c r="AT40" s="5">
        <f>IFERROR(IF($A40=AT$1,"", COUNTIF('raw data'!$B:$B,CONCATENATE($A40,AT$1))/SUM(COUNTIF('raw data'!$B:$B,CONCATENATE($A40,AT$1)),COUNTIF('raw data'!$C:$C,CONCATENATE($A40,AT$1)))),0)</f>
        <v>1</v>
      </c>
      <c r="AU40" s="5">
        <f>IFERROR(IF($A40=AU$1,"", COUNTIF('raw data'!$B:$B,CONCATENATE($A40,AU$1))/SUM(COUNTIF('raw data'!$B:$B,CONCATENATE($A40,AU$1)),COUNTIF('raw data'!$C:$C,CONCATENATE($A40,AU$1)))),0)</f>
        <v>0</v>
      </c>
      <c r="AV40" s="5">
        <f>IFERROR(IF($A40=AV$1,"", COUNTIF('raw data'!$B:$B,CONCATENATE($A40,AV$1))/SUM(COUNTIF('raw data'!$B:$B,CONCATENATE($A40,AV$1)),COUNTIF('raw data'!$C:$C,CONCATENATE($A40,AV$1)))),0)</f>
        <v>0</v>
      </c>
      <c r="AW40" s="5">
        <f>IFERROR(IF($A40=AW$1,"", COUNTIF('raw data'!$B:$B,CONCATENATE($A40,AW$1))/SUM(COUNTIF('raw data'!$B:$B,CONCATENATE($A40,AW$1)),COUNTIF('raw data'!$C:$C,CONCATENATE($A40,AW$1)))),0)</f>
        <v>0</v>
      </c>
      <c r="AX40" s="5">
        <f>IFERROR(IF($A40=AX$1,"", COUNTIF('raw data'!$B:$B,CONCATENATE($A40,AX$1))/SUM(COUNTIF('raw data'!$B:$B,CONCATENATE($A40,AX$1)),COUNTIF('raw data'!$C:$C,CONCATENATE($A40,AX$1)))),0)</f>
        <v>0</v>
      </c>
      <c r="AY40" s="5">
        <f>IFERROR(IF($A40=AY$1,"", COUNTIF('raw data'!$B:$B,CONCATENATE($A40,AY$1))/SUM(COUNTIF('raw data'!$B:$B,CONCATENATE($A40,AY$1)),COUNTIF('raw data'!$C:$C,CONCATENATE($A40,AY$1)))),0)</f>
        <v>0</v>
      </c>
      <c r="AZ40" s="5">
        <f>IFERROR(IF($A40=AZ$1,"", COUNTIF('raw data'!$B:$B,CONCATENATE($A40,AZ$1))/SUM(COUNTIF('raw data'!$B:$B,CONCATENATE($A40,AZ$1)),COUNTIF('raw data'!$C:$C,CONCATENATE($A40,AZ$1)))),0)</f>
        <v>0</v>
      </c>
      <c r="BA40" s="5">
        <f>IFERROR(IF($A40=BA$1,"", COUNTIF('raw data'!$B:$B,CONCATENATE($A40,BA$1))/SUM(COUNTIF('raw data'!$B:$B,CONCATENATE($A40,BA$1)),COUNTIF('raw data'!$C:$C,CONCATENATE($A40,BA$1)))),0)</f>
        <v>0</v>
      </c>
      <c r="BB40" s="5">
        <f>IFERROR(IF($A40=BB$1,"", COUNTIF('raw data'!$B:$B,CONCATENATE($A40,BB$1))/SUM(COUNTIF('raw data'!$B:$B,CONCATENATE($A40,BB$1)),COUNTIF('raw data'!$C:$C,CONCATENATE($A40,BB$1)))),0)</f>
        <v>0</v>
      </c>
      <c r="BC40" s="5">
        <f>IFERROR(IF($A40=BC$1,"", COUNTIF('raw data'!$B:$B,CONCATENATE($A40,BC$1))/SUM(COUNTIF('raw data'!$B:$B,CONCATENATE($A40,BC$1)),COUNTIF('raw data'!$C:$C,CONCATENATE($A40,BC$1)))),0)</f>
        <v>0</v>
      </c>
      <c r="BD40" s="5">
        <f>IFERROR(IF($A40=BD$1,"", COUNTIF('raw data'!$B:$B,CONCATENATE($A40,BD$1))/SUM(COUNTIF('raw data'!$B:$B,CONCATENATE($A40,BD$1)),COUNTIF('raw data'!$C:$C,CONCATENATE($A40,BD$1)))),0)</f>
        <v>0</v>
      </c>
      <c r="BE40" s="5">
        <f>IFERROR(IF($A40=BE$1,"", COUNTIF('raw data'!$B:$B,CONCATENATE($A40,BE$1))/SUM(COUNTIF('raw data'!$B:$B,CONCATENATE($A40,BE$1)),COUNTIF('raw data'!$C:$C,CONCATENATE($A40,BE$1)))),0)</f>
        <v>0</v>
      </c>
      <c r="BF40" s="5">
        <f>IFERROR(IF($A40=BF$1,"", COUNTIF('raw data'!$B:$B,CONCATENATE($A40,BF$1))/SUM(COUNTIF('raw data'!$B:$B,CONCATENATE($A40,BF$1)),COUNTIF('raw data'!$C:$C,CONCATENATE($A40,BF$1)))),0)</f>
        <v>0</v>
      </c>
      <c r="BG40" s="5">
        <f>IFERROR(IF($A40=BG$1,"", COUNTIF('raw data'!$B:$B,CONCATENATE($A40,BG$1))/SUM(COUNTIF('raw data'!$B:$B,CONCATENATE($A40,BG$1)),COUNTIF('raw data'!$C:$C,CONCATENATE($A40,BG$1)))),0)</f>
        <v>0</v>
      </c>
      <c r="BH40" s="5">
        <f>IFERROR(IF($A40=BH$1,"", COUNTIF('raw data'!$B:$B,CONCATENATE($A40,BH$1))/SUM(COUNTIF('raw data'!$B:$B,CONCATENATE($A40,BH$1)),COUNTIF('raw data'!$C:$C,CONCATENATE($A40,BH$1)))),0)</f>
        <v>0</v>
      </c>
      <c r="BI40" s="5">
        <f>IFERROR(IF($A40=BI$1,"", COUNTIF('raw data'!$B:$B,CONCATENATE($A40,BI$1))/SUM(COUNTIF('raw data'!$B:$B,CONCATENATE($A40,BI$1)),COUNTIF('raw data'!$C:$C,CONCATENATE($A40,BI$1)))),0)</f>
        <v>0</v>
      </c>
      <c r="BJ40" s="5">
        <f>IFERROR(IF($A40=BJ$1,"", COUNTIF('raw data'!$B:$B,CONCATENATE($A40,BJ$1))/SUM(COUNTIF('raw data'!$B:$B,CONCATENATE($A40,BJ$1)),COUNTIF('raw data'!$C:$C,CONCATENATE($A40,BJ$1)))),0)</f>
        <v>0</v>
      </c>
      <c r="BK40" s="5">
        <f>IFERROR(IF($A40=BK$1,"", COUNTIF('raw data'!$B:$B,CONCATENATE($A40,BK$1))/SUM(COUNTIF('raw data'!$B:$B,CONCATENATE($A40,BK$1)),COUNTIF('raw data'!$C:$C,CONCATENATE($A40,BK$1)))),0)</f>
        <v>0</v>
      </c>
      <c r="BL40" s="5">
        <f>IFERROR(IF($A40=BL$1,"", COUNTIF('raw data'!$B:$B,CONCATENATE($A40,BL$1))/SUM(COUNTIF('raw data'!$B:$B,CONCATENATE($A40,BL$1)),COUNTIF('raw data'!$C:$C,CONCATENATE($A40,BL$1)))),0)</f>
        <v>0</v>
      </c>
      <c r="BM40" s="5">
        <f>IFERROR(IF($A40=BM$1,"", COUNTIF('raw data'!$B:$B,CONCATENATE($A40,BM$1))/SUM(COUNTIF('raw data'!$B:$B,CONCATENATE($A40,BM$1)),COUNTIF('raw data'!$C:$C,CONCATENATE($A40,BM$1)))),0)</f>
        <v>0</v>
      </c>
      <c r="BN40" s="5">
        <f>IFERROR(IF($A40=BN$1,"", COUNTIF('raw data'!$B:$B,CONCATENATE($A40,BN$1))/SUM(COUNTIF('raw data'!$B:$B,CONCATENATE($A40,BN$1)),COUNTIF('raw data'!$C:$C,CONCATENATE($A40,BN$1)))),0)</f>
        <v>0</v>
      </c>
      <c r="BO40" s="5">
        <f>IFERROR(IF($A40=BO$1,"", COUNTIF('raw data'!$B:$B,CONCATENATE($A40,BO$1))/SUM(COUNTIF('raw data'!$B:$B,CONCATENATE($A40,BO$1)),COUNTIF('raw data'!$C:$C,CONCATENATE($A40,BO$1)))),0)</f>
        <v>0</v>
      </c>
      <c r="BP40" s="5">
        <f>IFERROR(IF($A40=BP$1,"", COUNTIF('raw data'!$B:$B,CONCATENATE($A40,BP$1))/SUM(COUNTIF('raw data'!$B:$B,CONCATENATE($A40,BP$1)),COUNTIF('raw data'!$C:$C,CONCATENATE($A40,BP$1)))),0)</f>
        <v>0</v>
      </c>
      <c r="BQ40" s="5">
        <f>IFERROR(IF($A40=BQ$1,"", COUNTIF('raw data'!$B:$B,CONCATENATE($A40,BQ$1))/SUM(COUNTIF('raw data'!$B:$B,CONCATENATE($A40,BQ$1)),COUNTIF('raw data'!$C:$C,CONCATENATE($A40,BQ$1)))),0)</f>
        <v>0</v>
      </c>
      <c r="BR40" s="5">
        <f>IFERROR(IF($A40=BR$1,"", COUNTIF('raw data'!$B:$B,CONCATENATE($A40,BR$1))/SUM(COUNTIF('raw data'!$B:$B,CONCATENATE($A40,BR$1)),COUNTIF('raw data'!$C:$C,CONCATENATE($A40,BR$1)))),0)</f>
        <v>0</v>
      </c>
      <c r="BS40" s="5">
        <f>IFERROR(IF($A40=BS$1,"", COUNTIF('raw data'!$B:$B,CONCATENATE($A40,BS$1))/SUM(COUNTIF('raw data'!$B:$B,CONCATENATE($A40,BS$1)),COUNTIF('raw data'!$C:$C,CONCATENATE($A40,BS$1)))),0)</f>
        <v>0</v>
      </c>
      <c r="BT40" s="5">
        <f>IFERROR(IF($A40=BT$1,"", COUNTIF('raw data'!$B:$B,CONCATENATE($A40,BT$1))/SUM(COUNTIF('raw data'!$B:$B,CONCATENATE($A40,BT$1)),COUNTIF('raw data'!$C:$C,CONCATENATE($A40,BT$1)))),0)</f>
        <v>0</v>
      </c>
      <c r="BU40" s="5">
        <f>IFERROR(IF($A40=BU$1,"", COUNTIF('raw data'!$B:$B,CONCATENATE($A40,BU$1))/SUM(COUNTIF('raw data'!$B:$B,CONCATENATE($A40,BU$1)),COUNTIF('raw data'!$C:$C,CONCATENATE($A40,BU$1)))),0)</f>
        <v>0</v>
      </c>
      <c r="BV40" s="5">
        <f>IFERROR(IF($A40=BV$1,"", COUNTIF('raw data'!$B:$B,CONCATENATE($A40,BV$1))/SUM(COUNTIF('raw data'!$B:$B,CONCATENATE($A40,BV$1)),COUNTIF('raw data'!$C:$C,CONCATENATE($A40,BV$1)))),0)</f>
        <v>0</v>
      </c>
      <c r="BW40" s="5">
        <f>IFERROR(IF($A40=BW$1,"", COUNTIF('raw data'!$B:$B,CONCATENATE($A40,BW$1))/SUM(COUNTIF('raw data'!$B:$B,CONCATENATE($A40,BW$1)),COUNTIF('raw data'!$C:$C,CONCATENATE($A40,BW$1)))),0)</f>
        <v>0</v>
      </c>
      <c r="BX40" s="5">
        <f>IFERROR(IF($A40=BX$1,"", COUNTIF('raw data'!$B:$B,CONCATENATE($A40,BX$1))/SUM(COUNTIF('raw data'!$B:$B,CONCATENATE($A40,BX$1)),COUNTIF('raw data'!$C:$C,CONCATENATE($A40,BX$1)))),0)</f>
        <v>0</v>
      </c>
      <c r="BY40" s="5">
        <f>IFERROR(IF($A40=BY$1,"", COUNTIF('raw data'!$B:$B,CONCATENATE($A40,BY$1))/SUM(COUNTIF('raw data'!$B:$B,CONCATENATE($A40,BY$1)),COUNTIF('raw data'!$C:$C,CONCATENATE($A40,BY$1)))),0)</f>
        <v>0</v>
      </c>
      <c r="BZ40" s="5">
        <f>IFERROR(IF($A40=BZ$1,"", COUNTIF('raw data'!$B:$B,CONCATENATE($A40,BZ$1))/SUM(COUNTIF('raw data'!$B:$B,CONCATENATE($A40,BZ$1)),COUNTIF('raw data'!$C:$C,CONCATENATE($A40,BZ$1)))),0)</f>
        <v>0</v>
      </c>
      <c r="CA40" s="5">
        <f>IFERROR(IF($A40=CA$1,"", COUNTIF('raw data'!$B:$B,CONCATENATE($A40,CA$1))/SUM(COUNTIF('raw data'!$B:$B,CONCATENATE($A40,CA$1)),COUNTIF('raw data'!$C:$C,CONCATENATE($A40,CA$1)))),0)</f>
        <v>0</v>
      </c>
    </row>
    <row r="41">
      <c r="A41" s="6" t="str">
        <f>'winlose rates'!A41</f>
        <v>koopaling</v>
      </c>
      <c r="B41" s="5">
        <f>IFERROR(IF($A41=B$1,"", COUNTIF('raw data'!$B:$B,CONCATENATE($A41,B$1))/SUM(COUNTIF('raw data'!$B:$B,CONCATENATE($A41,B$1)),COUNTIF('raw data'!$C:$C,CONCATENATE($A41,B$1)))),0)</f>
        <v>0</v>
      </c>
      <c r="C41" s="5">
        <f>IFERROR(IF($A41=C$1,"", COUNTIF('raw data'!$B:$B,CONCATENATE($A41,C$1))/SUM(COUNTIF('raw data'!$B:$B,CONCATENATE($A41,C$1)),COUNTIF('raw data'!$C:$C,CONCATENATE($A41,C$1)))),0)</f>
        <v>0</v>
      </c>
      <c r="D41" s="5">
        <f>IFERROR(IF($A41=D$1,"", COUNTIF('raw data'!$B:$B,CONCATENATE($A41,D$1))/SUM(COUNTIF('raw data'!$B:$B,CONCATENATE($A41,D$1)),COUNTIF('raw data'!$C:$C,CONCATENATE($A41,D$1)))),0)</f>
        <v>0</v>
      </c>
      <c r="E41" s="5">
        <f>IFERROR(IF($A41=E$1,"", COUNTIF('raw data'!$B:$B,CONCATENATE($A41,E$1))/SUM(COUNTIF('raw data'!$B:$B,CONCATENATE($A41,E$1)),COUNTIF('raw data'!$C:$C,CONCATENATE($A41,E$1)))),0)</f>
        <v>0</v>
      </c>
      <c r="F41" s="5">
        <f>IFERROR(IF($A41=F$1,"", COUNTIF('raw data'!$B:$B,CONCATENATE($A41,F$1))/SUM(COUNTIF('raw data'!$B:$B,CONCATENATE($A41,F$1)),COUNTIF('raw data'!$C:$C,CONCATENATE($A41,F$1)))),0)</f>
        <v>1</v>
      </c>
      <c r="G41" s="5">
        <f>IFERROR(IF($A41=G$1,"", COUNTIF('raw data'!$B:$B,CONCATENATE($A41,G$1))/SUM(COUNTIF('raw data'!$B:$B,CONCATENATE($A41,G$1)),COUNTIF('raw data'!$C:$C,CONCATENATE($A41,G$1)))),0)</f>
        <v>0</v>
      </c>
      <c r="H41" s="5">
        <f>IFERROR(IF($A41=H$1,"", COUNTIF('raw data'!$B:$B,CONCATENATE($A41,H$1))/SUM(COUNTIF('raw data'!$B:$B,CONCATENATE($A41,H$1)),COUNTIF('raw data'!$C:$C,CONCATENATE($A41,H$1)))),0)</f>
        <v>0</v>
      </c>
      <c r="I41" s="5">
        <f>IFERROR(IF($A41=I$1,"", COUNTIF('raw data'!$B:$B,CONCATENATE($A41,I$1))/SUM(COUNTIF('raw data'!$B:$B,CONCATENATE($A41,I$1)),COUNTIF('raw data'!$C:$C,CONCATENATE($A41,I$1)))),0)</f>
        <v>0</v>
      </c>
      <c r="J41" s="5">
        <f>IFERROR(IF($A41=J$1,"", COUNTIF('raw data'!$B:$B,CONCATENATE($A41,J$1))/SUM(COUNTIF('raw data'!$B:$B,CONCATENATE($A41,J$1)),COUNTIF('raw data'!$C:$C,CONCATENATE($A41,J$1)))),0)</f>
        <v>1</v>
      </c>
      <c r="K41" s="5">
        <f>IFERROR(IF($A41=K$1,"", COUNTIF('raw data'!$B:$B,CONCATENATE($A41,K$1))/SUM(COUNTIF('raw data'!$B:$B,CONCATENATE($A41,K$1)),COUNTIF('raw data'!$C:$C,CONCATENATE($A41,K$1)))),0)</f>
        <v>0</v>
      </c>
      <c r="L41" s="5">
        <f>IFERROR(IF($A41=L$1,"", COUNTIF('raw data'!$B:$B,CONCATENATE($A41,L$1))/SUM(COUNTIF('raw data'!$B:$B,CONCATENATE($A41,L$1)),COUNTIF('raw data'!$C:$C,CONCATENATE($A41,L$1)))),0)</f>
        <v>0</v>
      </c>
      <c r="M41" s="5">
        <f>IFERROR(IF($A41=M$1,"", COUNTIF('raw data'!$B:$B,CONCATENATE($A41,M$1))/SUM(COUNTIF('raw data'!$B:$B,CONCATENATE($A41,M$1)),COUNTIF('raw data'!$C:$C,CONCATENATE($A41,M$1)))),0)</f>
        <v>0</v>
      </c>
      <c r="N41" s="5">
        <f>IFERROR(IF($A41=N$1,"", COUNTIF('raw data'!$B:$B,CONCATENATE($A41,N$1))/SUM(COUNTIF('raw data'!$B:$B,CONCATENATE($A41,N$1)),COUNTIF('raw data'!$C:$C,CONCATENATE($A41,N$1)))),0)</f>
        <v>0</v>
      </c>
      <c r="O41" s="5">
        <f>IFERROR(IF($A41=O$1,"", COUNTIF('raw data'!$B:$B,CONCATENATE($A41,O$1))/SUM(COUNTIF('raw data'!$B:$B,CONCATENATE($A41,O$1)),COUNTIF('raw data'!$C:$C,CONCATENATE($A41,O$1)))),0)</f>
        <v>0</v>
      </c>
      <c r="P41" s="5">
        <f>IFERROR(IF($A41=P$1,"", COUNTIF('raw data'!$B:$B,CONCATENATE($A41,P$1))/SUM(COUNTIF('raw data'!$B:$B,CONCATENATE($A41,P$1)),COUNTIF('raw data'!$C:$C,CONCATENATE($A41,P$1)))),0)</f>
        <v>0</v>
      </c>
      <c r="Q41" s="5">
        <f>IFERROR(IF($A41=Q$1,"", COUNTIF('raw data'!$B:$B,CONCATENATE($A41,Q$1))/SUM(COUNTIF('raw data'!$B:$B,CONCATENATE($A41,Q$1)),COUNTIF('raw data'!$C:$C,CONCATENATE($A41,Q$1)))),0)</f>
        <v>0</v>
      </c>
      <c r="R41" s="5">
        <f>IFERROR(IF($A41=R$1,"", COUNTIF('raw data'!$B:$B,CONCATENATE($A41,R$1))/SUM(COUNTIF('raw data'!$B:$B,CONCATENATE($A41,R$1)),COUNTIF('raw data'!$C:$C,CONCATENATE($A41,R$1)))),0)</f>
        <v>0</v>
      </c>
      <c r="S41" s="5">
        <f>IFERROR(IF($A41=S$1,"", COUNTIF('raw data'!$B:$B,CONCATENATE($A41,S$1))/SUM(COUNTIF('raw data'!$B:$B,CONCATENATE($A41,S$1)),COUNTIF('raw data'!$C:$C,CONCATENATE($A41,S$1)))),0)</f>
        <v>0</v>
      </c>
      <c r="T41" s="5">
        <f>IFERROR(IF($A41=T$1,"", COUNTIF('raw data'!$B:$B,CONCATENATE($A41,T$1))/SUM(COUNTIF('raw data'!$B:$B,CONCATENATE($A41,T$1)),COUNTIF('raw data'!$C:$C,CONCATENATE($A41,T$1)))),0)</f>
        <v>0</v>
      </c>
      <c r="U41" s="5">
        <f>IFERROR(IF($A41=U$1,"", COUNTIF('raw data'!$B:$B,CONCATENATE($A41,U$1))/SUM(COUNTIF('raw data'!$B:$B,CONCATENATE($A41,U$1)),COUNTIF('raw data'!$C:$C,CONCATENATE($A41,U$1)))),0)</f>
        <v>0</v>
      </c>
      <c r="V41" s="5">
        <f>IFERROR(IF($A41=V$1,"", COUNTIF('raw data'!$B:$B,CONCATENATE($A41,V$1))/SUM(COUNTIF('raw data'!$B:$B,CONCATENATE($A41,V$1)),COUNTIF('raw data'!$C:$C,CONCATENATE($A41,V$1)))),0)</f>
        <v>0</v>
      </c>
      <c r="W41" s="5">
        <f>IFERROR(IF($A41=W$1,"", COUNTIF('raw data'!$B:$B,CONCATENATE($A41,W$1))/SUM(COUNTIF('raw data'!$B:$B,CONCATENATE($A41,W$1)),COUNTIF('raw data'!$C:$C,CONCATENATE($A41,W$1)))),0)</f>
        <v>0</v>
      </c>
      <c r="X41" s="5">
        <f>IFERROR(IF($A41=X$1,"", COUNTIF('raw data'!$B:$B,CONCATENATE($A41,X$1))/SUM(COUNTIF('raw data'!$B:$B,CONCATENATE($A41,X$1)),COUNTIF('raw data'!$C:$C,CONCATENATE($A41,X$1)))),0)</f>
        <v>0</v>
      </c>
      <c r="Y41" s="5">
        <f>IFERROR(IF($A41=Y$1,"", COUNTIF('raw data'!$B:$B,CONCATENATE($A41,Y$1))/SUM(COUNTIF('raw data'!$B:$B,CONCATENATE($A41,Y$1)),COUNTIF('raw data'!$C:$C,CONCATENATE($A41,Y$1)))),0)</f>
        <v>0</v>
      </c>
      <c r="Z41" s="5">
        <f>IFERROR(IF($A41=Z$1,"", COUNTIF('raw data'!$B:$B,CONCATENATE($A41,Z$1))/SUM(COUNTIF('raw data'!$B:$B,CONCATENATE($A41,Z$1)),COUNTIF('raw data'!$C:$C,CONCATENATE($A41,Z$1)))),0)</f>
        <v>0</v>
      </c>
      <c r="AA41" s="5">
        <f>IFERROR(IF($A41=AA$1,"", COUNTIF('raw data'!$B:$B,CONCATENATE($A41,AA$1))/SUM(COUNTIF('raw data'!$B:$B,CONCATENATE($A41,AA$1)),COUNTIF('raw data'!$C:$C,CONCATENATE($A41,AA$1)))),0)</f>
        <v>0</v>
      </c>
      <c r="AB41" s="5">
        <f>IFERROR(IF($A41=AB$1,"", COUNTIF('raw data'!$B:$B,CONCATENATE($A41,AB$1))/SUM(COUNTIF('raw data'!$B:$B,CONCATENATE($A41,AB$1)),COUNTIF('raw data'!$C:$C,CONCATENATE($A41,AB$1)))),0)</f>
        <v>0</v>
      </c>
      <c r="AC41" s="5">
        <f>IFERROR(IF($A41=AC$1,"", COUNTIF('raw data'!$B:$B,CONCATENATE($A41,AC$1))/SUM(COUNTIF('raw data'!$B:$B,CONCATENATE($A41,AC$1)),COUNTIF('raw data'!$C:$C,CONCATENATE($A41,AC$1)))),0)</f>
        <v>0</v>
      </c>
      <c r="AD41" s="5">
        <f>IFERROR(IF($A41=AD$1,"", COUNTIF('raw data'!$B:$B,CONCATENATE($A41,AD$1))/SUM(COUNTIF('raw data'!$B:$B,CONCATENATE($A41,AD$1)),COUNTIF('raw data'!$C:$C,CONCATENATE($A41,AD$1)))),0)</f>
        <v>0</v>
      </c>
      <c r="AE41" s="5">
        <f>IFERROR(IF($A41=AE$1,"", COUNTIF('raw data'!$B:$B,CONCATENATE($A41,AE$1))/SUM(COUNTIF('raw data'!$B:$B,CONCATENATE($A41,AE$1)),COUNTIF('raw data'!$C:$C,CONCATENATE($A41,AE$1)))),0)</f>
        <v>0</v>
      </c>
      <c r="AF41" s="5">
        <f>IFERROR(IF($A41=AF$1,"", COUNTIF('raw data'!$B:$B,CONCATENATE($A41,AF$1))/SUM(COUNTIF('raw data'!$B:$B,CONCATENATE($A41,AF$1)),COUNTIF('raw data'!$C:$C,CONCATENATE($A41,AF$1)))),0)</f>
        <v>0</v>
      </c>
      <c r="AG41" s="5">
        <f>IFERROR(IF($A41=AG$1,"", COUNTIF('raw data'!$B:$B,CONCATENATE($A41,AG$1))/SUM(COUNTIF('raw data'!$B:$B,CONCATENATE($A41,AG$1)),COUNTIF('raw data'!$C:$C,CONCATENATE($A41,AG$1)))),0)</f>
        <v>0</v>
      </c>
      <c r="AH41" s="5">
        <f>IFERROR(IF($A41=AH$1,"", COUNTIF('raw data'!$B:$B,CONCATENATE($A41,AH$1))/SUM(COUNTIF('raw data'!$B:$B,CONCATENATE($A41,AH$1)),COUNTIF('raw data'!$C:$C,CONCATENATE($A41,AH$1)))),0)</f>
        <v>0</v>
      </c>
      <c r="AI41" s="5">
        <f>IFERROR(IF($A41=AI$1,"", COUNTIF('raw data'!$B:$B,CONCATENATE($A41,AI$1))/SUM(COUNTIF('raw data'!$B:$B,CONCATENATE($A41,AI$1)),COUNTIF('raw data'!$C:$C,CONCATENATE($A41,AI$1)))),0)</f>
        <v>0</v>
      </c>
      <c r="AJ41" s="5">
        <f>IFERROR(IF($A41=AJ$1,"", COUNTIF('raw data'!$B:$B,CONCATENATE($A41,AJ$1))/SUM(COUNTIF('raw data'!$B:$B,CONCATENATE($A41,AJ$1)),COUNTIF('raw data'!$C:$C,CONCATENATE($A41,AJ$1)))),0)</f>
        <v>0</v>
      </c>
      <c r="AK41" s="5">
        <f>IFERROR(IF($A41=AK$1,"", COUNTIF('raw data'!$B:$B,CONCATENATE($A41,AK$1))/SUM(COUNTIF('raw data'!$B:$B,CONCATENATE($A41,AK$1)),COUNTIF('raw data'!$C:$C,CONCATENATE($A41,AK$1)))),0)</f>
        <v>0</v>
      </c>
      <c r="AL41" s="5">
        <f>IFERROR(IF($A41=AL$1,"", COUNTIF('raw data'!$B:$B,CONCATENATE($A41,AL$1))/SUM(COUNTIF('raw data'!$B:$B,CONCATENATE($A41,AL$1)),COUNTIF('raw data'!$C:$C,CONCATENATE($A41,AL$1)))),0)</f>
        <v>0</v>
      </c>
      <c r="AM41" s="5">
        <f>IFERROR(IF($A41=AM$1,"", COUNTIF('raw data'!$B:$B,CONCATENATE($A41,AM$1))/SUM(COUNTIF('raw data'!$B:$B,CONCATENATE($A41,AM$1)),COUNTIF('raw data'!$C:$C,CONCATENATE($A41,AM$1)))),0)</f>
        <v>0</v>
      </c>
      <c r="AN41" s="5">
        <f>IFERROR(IF($A41=AN$1,"", COUNTIF('raw data'!$B:$B,CONCATENATE($A41,AN$1))/SUM(COUNTIF('raw data'!$B:$B,CONCATENATE($A41,AN$1)),COUNTIF('raw data'!$C:$C,CONCATENATE($A41,AN$1)))),0)</f>
        <v>0</v>
      </c>
      <c r="AO41" s="5" t="str">
        <f>IFERROR(IF($A41=AO$1,"", COUNTIF('raw data'!$B:$B,CONCATENATE($A41,AO$1))/SUM(COUNTIF('raw data'!$B:$B,CONCATENATE($A41,AO$1)),COUNTIF('raw data'!$C:$C,CONCATENATE($A41,AO$1)))),0)</f>
        <v/>
      </c>
      <c r="AP41" s="5">
        <f>IFERROR(IF($A41=AP$1,"", COUNTIF('raw data'!$B:$B,CONCATENATE($A41,AP$1))/SUM(COUNTIF('raw data'!$B:$B,CONCATENATE($A41,AP$1)),COUNTIF('raw data'!$C:$C,CONCATENATE($A41,AP$1)))),0)</f>
        <v>0</v>
      </c>
      <c r="AQ41" s="5">
        <f>IFERROR(IF($A41=AQ$1,"", COUNTIF('raw data'!$B:$B,CONCATENATE($A41,AQ$1))/SUM(COUNTIF('raw data'!$B:$B,CONCATENATE($A41,AQ$1)),COUNTIF('raw data'!$C:$C,CONCATENATE($A41,AQ$1)))),0)</f>
        <v>0</v>
      </c>
      <c r="AR41" s="5">
        <f>IFERROR(IF($A41=AR$1,"", COUNTIF('raw data'!$B:$B,CONCATENATE($A41,AR$1))/SUM(COUNTIF('raw data'!$B:$B,CONCATENATE($A41,AR$1)),COUNTIF('raw data'!$C:$C,CONCATENATE($A41,AR$1)))),0)</f>
        <v>0</v>
      </c>
      <c r="AS41" s="5">
        <f>IFERROR(IF($A41=AS$1,"", COUNTIF('raw data'!$B:$B,CONCATENATE($A41,AS$1))/SUM(COUNTIF('raw data'!$B:$B,CONCATENATE($A41,AS$1)),COUNTIF('raw data'!$C:$C,CONCATENATE($A41,AS$1)))),0)</f>
        <v>0</v>
      </c>
      <c r="AT41" s="5">
        <f>IFERROR(IF($A41=AT$1,"", COUNTIF('raw data'!$B:$B,CONCATENATE($A41,AT$1))/SUM(COUNTIF('raw data'!$B:$B,CONCATENATE($A41,AT$1)),COUNTIF('raw data'!$C:$C,CONCATENATE($A41,AT$1)))),0)</f>
        <v>0</v>
      </c>
      <c r="AU41" s="5">
        <f>IFERROR(IF($A41=AU$1,"", COUNTIF('raw data'!$B:$B,CONCATENATE($A41,AU$1))/SUM(COUNTIF('raw data'!$B:$B,CONCATENATE($A41,AU$1)),COUNTIF('raw data'!$C:$C,CONCATENATE($A41,AU$1)))),0)</f>
        <v>0</v>
      </c>
      <c r="AV41" s="5">
        <f>IFERROR(IF($A41=AV$1,"", COUNTIF('raw data'!$B:$B,CONCATENATE($A41,AV$1))/SUM(COUNTIF('raw data'!$B:$B,CONCATENATE($A41,AV$1)),COUNTIF('raw data'!$C:$C,CONCATENATE($A41,AV$1)))),0)</f>
        <v>0</v>
      </c>
      <c r="AW41" s="5">
        <f>IFERROR(IF($A41=AW$1,"", COUNTIF('raw data'!$B:$B,CONCATENATE($A41,AW$1))/SUM(COUNTIF('raw data'!$B:$B,CONCATENATE($A41,AW$1)),COUNTIF('raw data'!$C:$C,CONCATENATE($A41,AW$1)))),0)</f>
        <v>0</v>
      </c>
      <c r="AX41" s="5">
        <f>IFERROR(IF($A41=AX$1,"", COUNTIF('raw data'!$B:$B,CONCATENATE($A41,AX$1))/SUM(COUNTIF('raw data'!$B:$B,CONCATENATE($A41,AX$1)),COUNTIF('raw data'!$C:$C,CONCATENATE($A41,AX$1)))),0)</f>
        <v>0</v>
      </c>
      <c r="AY41" s="5">
        <f>IFERROR(IF($A41=AY$1,"", COUNTIF('raw data'!$B:$B,CONCATENATE($A41,AY$1))/SUM(COUNTIF('raw data'!$B:$B,CONCATENATE($A41,AY$1)),COUNTIF('raw data'!$C:$C,CONCATENATE($A41,AY$1)))),0)</f>
        <v>0</v>
      </c>
      <c r="AZ41" s="5">
        <f>IFERROR(IF($A41=AZ$1,"", COUNTIF('raw data'!$B:$B,CONCATENATE($A41,AZ$1))/SUM(COUNTIF('raw data'!$B:$B,CONCATENATE($A41,AZ$1)),COUNTIF('raw data'!$C:$C,CONCATENATE($A41,AZ$1)))),0)</f>
        <v>0</v>
      </c>
      <c r="BA41" s="5">
        <f>IFERROR(IF($A41=BA$1,"", COUNTIF('raw data'!$B:$B,CONCATENATE($A41,BA$1))/SUM(COUNTIF('raw data'!$B:$B,CONCATENATE($A41,BA$1)),COUNTIF('raw data'!$C:$C,CONCATENATE($A41,BA$1)))),0)</f>
        <v>0</v>
      </c>
      <c r="BB41" s="5">
        <f>IFERROR(IF($A41=BB$1,"", COUNTIF('raw data'!$B:$B,CONCATENATE($A41,BB$1))/SUM(COUNTIF('raw data'!$B:$B,CONCATENATE($A41,BB$1)),COUNTIF('raw data'!$C:$C,CONCATENATE($A41,BB$1)))),0)</f>
        <v>0</v>
      </c>
      <c r="BC41" s="5">
        <f>IFERROR(IF($A41=BC$1,"", COUNTIF('raw data'!$B:$B,CONCATENATE($A41,BC$1))/SUM(COUNTIF('raw data'!$B:$B,CONCATENATE($A41,BC$1)),COUNTIF('raw data'!$C:$C,CONCATENATE($A41,BC$1)))),0)</f>
        <v>0</v>
      </c>
      <c r="BD41" s="5">
        <f>IFERROR(IF($A41=BD$1,"", COUNTIF('raw data'!$B:$B,CONCATENATE($A41,BD$1))/SUM(COUNTIF('raw data'!$B:$B,CONCATENATE($A41,BD$1)),COUNTIF('raw data'!$C:$C,CONCATENATE($A41,BD$1)))),0)</f>
        <v>0</v>
      </c>
      <c r="BE41" s="5">
        <f>IFERROR(IF($A41=BE$1,"", COUNTIF('raw data'!$B:$B,CONCATENATE($A41,BE$1))/SUM(COUNTIF('raw data'!$B:$B,CONCATENATE($A41,BE$1)),COUNTIF('raw data'!$C:$C,CONCATENATE($A41,BE$1)))),0)</f>
        <v>0</v>
      </c>
      <c r="BF41" s="5">
        <f>IFERROR(IF($A41=BF$1,"", COUNTIF('raw data'!$B:$B,CONCATENATE($A41,BF$1))/SUM(COUNTIF('raw data'!$B:$B,CONCATENATE($A41,BF$1)),COUNTIF('raw data'!$C:$C,CONCATENATE($A41,BF$1)))),0)</f>
        <v>0</v>
      </c>
      <c r="BG41" s="5">
        <f>IFERROR(IF($A41=BG$1,"", COUNTIF('raw data'!$B:$B,CONCATENATE($A41,BG$1))/SUM(COUNTIF('raw data'!$B:$B,CONCATENATE($A41,BG$1)),COUNTIF('raw data'!$C:$C,CONCATENATE($A41,BG$1)))),0)</f>
        <v>0</v>
      </c>
      <c r="BH41" s="5">
        <f>IFERROR(IF($A41=BH$1,"", COUNTIF('raw data'!$B:$B,CONCATENATE($A41,BH$1))/SUM(COUNTIF('raw data'!$B:$B,CONCATENATE($A41,BH$1)),COUNTIF('raw data'!$C:$C,CONCATENATE($A41,BH$1)))),0)</f>
        <v>0</v>
      </c>
      <c r="BI41" s="5">
        <f>IFERROR(IF($A41=BI$1,"", COUNTIF('raw data'!$B:$B,CONCATENATE($A41,BI$1))/SUM(COUNTIF('raw data'!$B:$B,CONCATENATE($A41,BI$1)),COUNTIF('raw data'!$C:$C,CONCATENATE($A41,BI$1)))),0)</f>
        <v>1</v>
      </c>
      <c r="BJ41" s="5">
        <f>IFERROR(IF($A41=BJ$1,"", COUNTIF('raw data'!$B:$B,CONCATENATE($A41,BJ$1))/SUM(COUNTIF('raw data'!$B:$B,CONCATENATE($A41,BJ$1)),COUNTIF('raw data'!$C:$C,CONCATENATE($A41,BJ$1)))),0)</f>
        <v>0</v>
      </c>
      <c r="BK41" s="5">
        <f>IFERROR(IF($A41=BK$1,"", COUNTIF('raw data'!$B:$B,CONCATENATE($A41,BK$1))/SUM(COUNTIF('raw data'!$B:$B,CONCATENATE($A41,BK$1)),COUNTIF('raw data'!$C:$C,CONCATENATE($A41,BK$1)))),0)</f>
        <v>0</v>
      </c>
      <c r="BL41" s="5">
        <f>IFERROR(IF($A41=BL$1,"", COUNTIF('raw data'!$B:$B,CONCATENATE($A41,BL$1))/SUM(COUNTIF('raw data'!$B:$B,CONCATENATE($A41,BL$1)),COUNTIF('raw data'!$C:$C,CONCATENATE($A41,BL$1)))),0)</f>
        <v>0</v>
      </c>
      <c r="BM41" s="5">
        <f>IFERROR(IF($A41=BM$1,"", COUNTIF('raw data'!$B:$B,CONCATENATE($A41,BM$1))/SUM(COUNTIF('raw data'!$B:$B,CONCATENATE($A41,BM$1)),COUNTIF('raw data'!$C:$C,CONCATENATE($A41,BM$1)))),0)</f>
        <v>0</v>
      </c>
      <c r="BN41" s="5">
        <f>IFERROR(IF($A41=BN$1,"", COUNTIF('raw data'!$B:$B,CONCATENATE($A41,BN$1))/SUM(COUNTIF('raw data'!$B:$B,CONCATENATE($A41,BN$1)),COUNTIF('raw data'!$C:$C,CONCATENATE($A41,BN$1)))),0)</f>
        <v>0</v>
      </c>
      <c r="BO41" s="5">
        <f>IFERROR(IF($A41=BO$1,"", COUNTIF('raw data'!$B:$B,CONCATENATE($A41,BO$1))/SUM(COUNTIF('raw data'!$B:$B,CONCATENATE($A41,BO$1)),COUNTIF('raw data'!$C:$C,CONCATENATE($A41,BO$1)))),0)</f>
        <v>0</v>
      </c>
      <c r="BP41" s="5">
        <f>IFERROR(IF($A41=BP$1,"", COUNTIF('raw data'!$B:$B,CONCATENATE($A41,BP$1))/SUM(COUNTIF('raw data'!$B:$B,CONCATENATE($A41,BP$1)),COUNTIF('raw data'!$C:$C,CONCATENATE($A41,BP$1)))),0)</f>
        <v>0</v>
      </c>
      <c r="BQ41" s="5">
        <f>IFERROR(IF($A41=BQ$1,"", COUNTIF('raw data'!$B:$B,CONCATENATE($A41,BQ$1))/SUM(COUNTIF('raw data'!$B:$B,CONCATENATE($A41,BQ$1)),COUNTIF('raw data'!$C:$C,CONCATENATE($A41,BQ$1)))),0)</f>
        <v>0</v>
      </c>
      <c r="BR41" s="5">
        <f>IFERROR(IF($A41=BR$1,"", COUNTIF('raw data'!$B:$B,CONCATENATE($A41,BR$1))/SUM(COUNTIF('raw data'!$B:$B,CONCATENATE($A41,BR$1)),COUNTIF('raw data'!$C:$C,CONCATENATE($A41,BR$1)))),0)</f>
        <v>0</v>
      </c>
      <c r="BS41" s="5">
        <f>IFERROR(IF($A41=BS$1,"", COUNTIF('raw data'!$B:$B,CONCATENATE($A41,BS$1))/SUM(COUNTIF('raw data'!$B:$B,CONCATENATE($A41,BS$1)),COUNTIF('raw data'!$C:$C,CONCATENATE($A41,BS$1)))),0)</f>
        <v>0</v>
      </c>
      <c r="BT41" s="5">
        <f>IFERROR(IF($A41=BT$1,"", COUNTIF('raw data'!$B:$B,CONCATENATE($A41,BT$1))/SUM(COUNTIF('raw data'!$B:$B,CONCATENATE($A41,BT$1)),COUNTIF('raw data'!$C:$C,CONCATENATE($A41,BT$1)))),0)</f>
        <v>0</v>
      </c>
      <c r="BU41" s="5">
        <f>IFERROR(IF($A41=BU$1,"", COUNTIF('raw data'!$B:$B,CONCATENATE($A41,BU$1))/SUM(COUNTIF('raw data'!$B:$B,CONCATENATE($A41,BU$1)),COUNTIF('raw data'!$C:$C,CONCATENATE($A41,BU$1)))),0)</f>
        <v>0</v>
      </c>
      <c r="BV41" s="5">
        <f>IFERROR(IF($A41=BV$1,"", COUNTIF('raw data'!$B:$B,CONCATENATE($A41,BV$1))/SUM(COUNTIF('raw data'!$B:$B,CONCATENATE($A41,BV$1)),COUNTIF('raw data'!$C:$C,CONCATENATE($A41,BV$1)))),0)</f>
        <v>0</v>
      </c>
      <c r="BW41" s="5">
        <f>IFERROR(IF($A41=BW$1,"", COUNTIF('raw data'!$B:$B,CONCATENATE($A41,BW$1))/SUM(COUNTIF('raw data'!$B:$B,CONCATENATE($A41,BW$1)),COUNTIF('raw data'!$C:$C,CONCATENATE($A41,BW$1)))),0)</f>
        <v>0</v>
      </c>
      <c r="BX41" s="5">
        <f>IFERROR(IF($A41=BX$1,"", COUNTIF('raw data'!$B:$B,CONCATENATE($A41,BX$1))/SUM(COUNTIF('raw data'!$B:$B,CONCATENATE($A41,BX$1)),COUNTIF('raw data'!$C:$C,CONCATENATE($A41,BX$1)))),0)</f>
        <v>0</v>
      </c>
      <c r="BY41" s="5">
        <f>IFERROR(IF($A41=BY$1,"", COUNTIF('raw data'!$B:$B,CONCATENATE($A41,BY$1))/SUM(COUNTIF('raw data'!$B:$B,CONCATENATE($A41,BY$1)),COUNTIF('raw data'!$C:$C,CONCATENATE($A41,BY$1)))),0)</f>
        <v>0</v>
      </c>
      <c r="BZ41" s="5">
        <f>IFERROR(IF($A41=BZ$1,"", COUNTIF('raw data'!$B:$B,CONCATENATE($A41,BZ$1))/SUM(COUNTIF('raw data'!$B:$B,CONCATENATE($A41,BZ$1)),COUNTIF('raw data'!$C:$C,CONCATENATE($A41,BZ$1)))),0)</f>
        <v>0</v>
      </c>
      <c r="CA41" s="5">
        <f>IFERROR(IF($A41=CA$1,"", COUNTIF('raw data'!$B:$B,CONCATENATE($A41,CA$1))/SUM(COUNTIF('raw data'!$B:$B,CONCATENATE($A41,CA$1)),COUNTIF('raw data'!$C:$C,CONCATENATE($A41,CA$1)))),0)</f>
        <v>0</v>
      </c>
    </row>
    <row r="42">
      <c r="A42" s="6" t="str">
        <f>'winlose rates'!A42</f>
        <v>lakitu</v>
      </c>
      <c r="B42" s="5">
        <f>IFERROR(IF($A42=B$1,"", COUNTIF('raw data'!$B:$B,CONCATENATE($A42,B$1))/SUM(COUNTIF('raw data'!$B:$B,CONCATENATE($A42,B$1)),COUNTIF('raw data'!$C:$C,CONCATENATE($A42,B$1)))),0)</f>
        <v>0</v>
      </c>
      <c r="C42" s="5">
        <f>IFERROR(IF($A42=C$1,"", COUNTIF('raw data'!$B:$B,CONCATENATE($A42,C$1))/SUM(COUNTIF('raw data'!$B:$B,CONCATENATE($A42,C$1)),COUNTIF('raw data'!$C:$C,CONCATENATE($A42,C$1)))),0)</f>
        <v>0</v>
      </c>
      <c r="D42" s="5">
        <f>IFERROR(IF($A42=D$1,"", COUNTIF('raw data'!$B:$B,CONCATENATE($A42,D$1))/SUM(COUNTIF('raw data'!$B:$B,CONCATENATE($A42,D$1)),COUNTIF('raw data'!$C:$C,CONCATENATE($A42,D$1)))),0)</f>
        <v>0</v>
      </c>
      <c r="E42" s="5">
        <f>IFERROR(IF($A42=E$1,"", COUNTIF('raw data'!$B:$B,CONCATENATE($A42,E$1))/SUM(COUNTIF('raw data'!$B:$B,CONCATENATE($A42,E$1)),COUNTIF('raw data'!$C:$C,CONCATENATE($A42,E$1)))),0)</f>
        <v>0</v>
      </c>
      <c r="F42" s="5">
        <f>IFERROR(IF($A42=F$1,"", COUNTIF('raw data'!$B:$B,CONCATENATE($A42,F$1))/SUM(COUNTIF('raw data'!$B:$B,CONCATENATE($A42,F$1)),COUNTIF('raw data'!$C:$C,CONCATENATE($A42,F$1)))),0)</f>
        <v>0</v>
      </c>
      <c r="G42" s="5">
        <f>IFERROR(IF($A42=G$1,"", COUNTIF('raw data'!$B:$B,CONCATENATE($A42,G$1))/SUM(COUNTIF('raw data'!$B:$B,CONCATENATE($A42,G$1)),COUNTIF('raw data'!$C:$C,CONCATENATE($A42,G$1)))),0)</f>
        <v>0</v>
      </c>
      <c r="H42" s="5">
        <f>IFERROR(IF($A42=H$1,"", COUNTIF('raw data'!$B:$B,CONCATENATE($A42,H$1))/SUM(COUNTIF('raw data'!$B:$B,CONCATENATE($A42,H$1)),COUNTIF('raw data'!$C:$C,CONCATENATE($A42,H$1)))),0)</f>
        <v>0</v>
      </c>
      <c r="I42" s="5">
        <f>IFERROR(IF($A42=I$1,"", COUNTIF('raw data'!$B:$B,CONCATENATE($A42,I$1))/SUM(COUNTIF('raw data'!$B:$B,CONCATENATE($A42,I$1)),COUNTIF('raw data'!$C:$C,CONCATENATE($A42,I$1)))),0)</f>
        <v>0</v>
      </c>
      <c r="J42" s="5">
        <f>IFERROR(IF($A42=J$1,"", COUNTIF('raw data'!$B:$B,CONCATENATE($A42,J$1))/SUM(COUNTIF('raw data'!$B:$B,CONCATENATE($A42,J$1)),COUNTIF('raw data'!$C:$C,CONCATENATE($A42,J$1)))),0)</f>
        <v>0</v>
      </c>
      <c r="K42" s="5">
        <f>IFERROR(IF($A42=K$1,"", COUNTIF('raw data'!$B:$B,CONCATENATE($A42,K$1))/SUM(COUNTIF('raw data'!$B:$B,CONCATENATE($A42,K$1)),COUNTIF('raw data'!$C:$C,CONCATENATE($A42,K$1)))),0)</f>
        <v>0</v>
      </c>
      <c r="L42" s="5">
        <f>IFERROR(IF($A42=L$1,"", COUNTIF('raw data'!$B:$B,CONCATENATE($A42,L$1))/SUM(COUNTIF('raw data'!$B:$B,CONCATENATE($A42,L$1)),COUNTIF('raw data'!$C:$C,CONCATENATE($A42,L$1)))),0)</f>
        <v>0</v>
      </c>
      <c r="M42" s="5">
        <f>IFERROR(IF($A42=M$1,"", COUNTIF('raw data'!$B:$B,CONCATENATE($A42,M$1))/SUM(COUNTIF('raw data'!$B:$B,CONCATENATE($A42,M$1)),COUNTIF('raw data'!$C:$C,CONCATENATE($A42,M$1)))),0)</f>
        <v>0</v>
      </c>
      <c r="N42" s="5">
        <f>IFERROR(IF($A42=N$1,"", COUNTIF('raw data'!$B:$B,CONCATENATE($A42,N$1))/SUM(COUNTIF('raw data'!$B:$B,CONCATENATE($A42,N$1)),COUNTIF('raw data'!$C:$C,CONCATENATE($A42,N$1)))),0)</f>
        <v>0</v>
      </c>
      <c r="O42" s="5">
        <f>IFERROR(IF($A42=O$1,"", COUNTIF('raw data'!$B:$B,CONCATENATE($A42,O$1))/SUM(COUNTIF('raw data'!$B:$B,CONCATENATE($A42,O$1)),COUNTIF('raw data'!$C:$C,CONCATENATE($A42,O$1)))),0)</f>
        <v>0</v>
      </c>
      <c r="P42" s="5">
        <f>IFERROR(IF($A42=P$1,"", COUNTIF('raw data'!$B:$B,CONCATENATE($A42,P$1))/SUM(COUNTIF('raw data'!$B:$B,CONCATENATE($A42,P$1)),COUNTIF('raw data'!$C:$C,CONCATENATE($A42,P$1)))),0)</f>
        <v>0</v>
      </c>
      <c r="Q42" s="5">
        <f>IFERROR(IF($A42=Q$1,"", COUNTIF('raw data'!$B:$B,CONCATENATE($A42,Q$1))/SUM(COUNTIF('raw data'!$B:$B,CONCATENATE($A42,Q$1)),COUNTIF('raw data'!$C:$C,CONCATENATE($A42,Q$1)))),0)</f>
        <v>0</v>
      </c>
      <c r="R42" s="5">
        <f>IFERROR(IF($A42=R$1,"", COUNTIF('raw data'!$B:$B,CONCATENATE($A42,R$1))/SUM(COUNTIF('raw data'!$B:$B,CONCATENATE($A42,R$1)),COUNTIF('raw data'!$C:$C,CONCATENATE($A42,R$1)))),0)</f>
        <v>0</v>
      </c>
      <c r="S42" s="5">
        <f>IFERROR(IF($A42=S$1,"", COUNTIF('raw data'!$B:$B,CONCATENATE($A42,S$1))/SUM(COUNTIF('raw data'!$B:$B,CONCATENATE($A42,S$1)),COUNTIF('raw data'!$C:$C,CONCATENATE($A42,S$1)))),0)</f>
        <v>0</v>
      </c>
      <c r="T42" s="5">
        <f>IFERROR(IF($A42=T$1,"", COUNTIF('raw data'!$B:$B,CONCATENATE($A42,T$1))/SUM(COUNTIF('raw data'!$B:$B,CONCATENATE($A42,T$1)),COUNTIF('raw data'!$C:$C,CONCATENATE($A42,T$1)))),0)</f>
        <v>0</v>
      </c>
      <c r="U42" s="5">
        <f>IFERROR(IF($A42=U$1,"", COUNTIF('raw data'!$B:$B,CONCATENATE($A42,U$1))/SUM(COUNTIF('raw data'!$B:$B,CONCATENATE($A42,U$1)),COUNTIF('raw data'!$C:$C,CONCATENATE($A42,U$1)))),0)</f>
        <v>0</v>
      </c>
      <c r="V42" s="5">
        <f>IFERROR(IF($A42=V$1,"", COUNTIF('raw data'!$B:$B,CONCATENATE($A42,V$1))/SUM(COUNTIF('raw data'!$B:$B,CONCATENATE($A42,V$1)),COUNTIF('raw data'!$C:$C,CONCATENATE($A42,V$1)))),0)</f>
        <v>0</v>
      </c>
      <c r="W42" s="5">
        <f>IFERROR(IF($A42=W$1,"", COUNTIF('raw data'!$B:$B,CONCATENATE($A42,W$1))/SUM(COUNTIF('raw data'!$B:$B,CONCATENATE($A42,W$1)),COUNTIF('raw data'!$C:$C,CONCATENATE($A42,W$1)))),0)</f>
        <v>0</v>
      </c>
      <c r="X42" s="5">
        <f>IFERROR(IF($A42=X$1,"", COUNTIF('raw data'!$B:$B,CONCATENATE($A42,X$1))/SUM(COUNTIF('raw data'!$B:$B,CONCATENATE($A42,X$1)),COUNTIF('raw data'!$C:$C,CONCATENATE($A42,X$1)))),0)</f>
        <v>0</v>
      </c>
      <c r="Y42" s="5">
        <f>IFERROR(IF($A42=Y$1,"", COUNTIF('raw data'!$B:$B,CONCATENATE($A42,Y$1))/SUM(COUNTIF('raw data'!$B:$B,CONCATENATE($A42,Y$1)),COUNTIF('raw data'!$C:$C,CONCATENATE($A42,Y$1)))),0)</f>
        <v>0</v>
      </c>
      <c r="Z42" s="5">
        <f>IFERROR(IF($A42=Z$1,"", COUNTIF('raw data'!$B:$B,CONCATENATE($A42,Z$1))/SUM(COUNTIF('raw data'!$B:$B,CONCATENATE($A42,Z$1)),COUNTIF('raw data'!$C:$C,CONCATENATE($A42,Z$1)))),0)</f>
        <v>0</v>
      </c>
      <c r="AA42" s="5">
        <f>IFERROR(IF($A42=AA$1,"", COUNTIF('raw data'!$B:$B,CONCATENATE($A42,AA$1))/SUM(COUNTIF('raw data'!$B:$B,CONCATENATE($A42,AA$1)),COUNTIF('raw data'!$C:$C,CONCATENATE($A42,AA$1)))),0)</f>
        <v>0</v>
      </c>
      <c r="AB42" s="5">
        <f>IFERROR(IF($A42=AB$1,"", COUNTIF('raw data'!$B:$B,CONCATENATE($A42,AB$1))/SUM(COUNTIF('raw data'!$B:$B,CONCATENATE($A42,AB$1)),COUNTIF('raw data'!$C:$C,CONCATENATE($A42,AB$1)))),0)</f>
        <v>0</v>
      </c>
      <c r="AC42" s="5">
        <f>IFERROR(IF($A42=AC$1,"", COUNTIF('raw data'!$B:$B,CONCATENATE($A42,AC$1))/SUM(COUNTIF('raw data'!$B:$B,CONCATENATE($A42,AC$1)),COUNTIF('raw data'!$C:$C,CONCATENATE($A42,AC$1)))),0)</f>
        <v>0</v>
      </c>
      <c r="AD42" s="5">
        <f>IFERROR(IF($A42=AD$1,"", COUNTIF('raw data'!$B:$B,CONCATENATE($A42,AD$1))/SUM(COUNTIF('raw data'!$B:$B,CONCATENATE($A42,AD$1)),COUNTIF('raw data'!$C:$C,CONCATENATE($A42,AD$1)))),0)</f>
        <v>0</v>
      </c>
      <c r="AE42" s="5">
        <f>IFERROR(IF($A42=AE$1,"", COUNTIF('raw data'!$B:$B,CONCATENATE($A42,AE$1))/SUM(COUNTIF('raw data'!$B:$B,CONCATENATE($A42,AE$1)),COUNTIF('raw data'!$C:$C,CONCATENATE($A42,AE$1)))),0)</f>
        <v>0</v>
      </c>
      <c r="AF42" s="5">
        <f>IFERROR(IF($A42=AF$1,"", COUNTIF('raw data'!$B:$B,CONCATENATE($A42,AF$1))/SUM(COUNTIF('raw data'!$B:$B,CONCATENATE($A42,AF$1)),COUNTIF('raw data'!$C:$C,CONCATENATE($A42,AF$1)))),0)</f>
        <v>0</v>
      </c>
      <c r="AG42" s="5">
        <f>IFERROR(IF($A42=AG$1,"", COUNTIF('raw data'!$B:$B,CONCATENATE($A42,AG$1))/SUM(COUNTIF('raw data'!$B:$B,CONCATENATE($A42,AG$1)),COUNTIF('raw data'!$C:$C,CONCATENATE($A42,AG$1)))),0)</f>
        <v>0</v>
      </c>
      <c r="AH42" s="5">
        <f>IFERROR(IF($A42=AH$1,"", COUNTIF('raw data'!$B:$B,CONCATENATE($A42,AH$1))/SUM(COUNTIF('raw data'!$B:$B,CONCATENATE($A42,AH$1)),COUNTIF('raw data'!$C:$C,CONCATENATE($A42,AH$1)))),0)</f>
        <v>0</v>
      </c>
      <c r="AI42" s="5">
        <f>IFERROR(IF($A42=AI$1,"", COUNTIF('raw data'!$B:$B,CONCATENATE($A42,AI$1))/SUM(COUNTIF('raw data'!$B:$B,CONCATENATE($A42,AI$1)),COUNTIF('raw data'!$C:$C,CONCATENATE($A42,AI$1)))),0)</f>
        <v>0</v>
      </c>
      <c r="AJ42" s="5">
        <f>IFERROR(IF($A42=AJ$1,"", COUNTIF('raw data'!$B:$B,CONCATENATE($A42,AJ$1))/SUM(COUNTIF('raw data'!$B:$B,CONCATENATE($A42,AJ$1)),COUNTIF('raw data'!$C:$C,CONCATENATE($A42,AJ$1)))),0)</f>
        <v>0</v>
      </c>
      <c r="AK42" s="5">
        <f>IFERROR(IF($A42=AK$1,"", COUNTIF('raw data'!$B:$B,CONCATENATE($A42,AK$1))/SUM(COUNTIF('raw data'!$B:$B,CONCATENATE($A42,AK$1)),COUNTIF('raw data'!$C:$C,CONCATENATE($A42,AK$1)))),0)</f>
        <v>0</v>
      </c>
      <c r="AL42" s="5">
        <f>IFERROR(IF($A42=AL$1,"", COUNTIF('raw data'!$B:$B,CONCATENATE($A42,AL$1))/SUM(COUNTIF('raw data'!$B:$B,CONCATENATE($A42,AL$1)),COUNTIF('raw data'!$C:$C,CONCATENATE($A42,AL$1)))),0)</f>
        <v>0</v>
      </c>
      <c r="AM42" s="5">
        <f>IFERROR(IF($A42=AM$1,"", COUNTIF('raw data'!$B:$B,CONCATENATE($A42,AM$1))/SUM(COUNTIF('raw data'!$B:$B,CONCATENATE($A42,AM$1)),COUNTIF('raw data'!$C:$C,CONCATENATE($A42,AM$1)))),0)</f>
        <v>0</v>
      </c>
      <c r="AN42" s="5">
        <f>IFERROR(IF($A42=AN$1,"", COUNTIF('raw data'!$B:$B,CONCATENATE($A42,AN$1))/SUM(COUNTIF('raw data'!$B:$B,CONCATENATE($A42,AN$1)),COUNTIF('raw data'!$C:$C,CONCATENATE($A42,AN$1)))),0)</f>
        <v>0</v>
      </c>
      <c r="AO42" s="5">
        <f>IFERROR(IF($A42=AO$1,"", COUNTIF('raw data'!$B:$B,CONCATENATE($A42,AO$1))/SUM(COUNTIF('raw data'!$B:$B,CONCATENATE($A42,AO$1)),COUNTIF('raw data'!$C:$C,CONCATENATE($A42,AO$1)))),0)</f>
        <v>0</v>
      </c>
      <c r="AP42" s="5" t="str">
        <f>IFERROR(IF($A42=AP$1,"", COUNTIF('raw data'!$B:$B,CONCATENATE($A42,AP$1))/SUM(COUNTIF('raw data'!$B:$B,CONCATENATE($A42,AP$1)),COUNTIF('raw data'!$C:$C,CONCATENATE($A42,AP$1)))),0)</f>
        <v/>
      </c>
      <c r="AQ42" s="5">
        <f>IFERROR(IF($A42=AQ$1,"", COUNTIF('raw data'!$B:$B,CONCATENATE($A42,AQ$1))/SUM(COUNTIF('raw data'!$B:$B,CONCATENATE($A42,AQ$1)),COUNTIF('raw data'!$C:$C,CONCATENATE($A42,AQ$1)))),0)</f>
        <v>0</v>
      </c>
      <c r="AR42" s="5">
        <f>IFERROR(IF($A42=AR$1,"", COUNTIF('raw data'!$B:$B,CONCATENATE($A42,AR$1))/SUM(COUNTIF('raw data'!$B:$B,CONCATENATE($A42,AR$1)),COUNTIF('raw data'!$C:$C,CONCATENATE($A42,AR$1)))),0)</f>
        <v>0</v>
      </c>
      <c r="AS42" s="5">
        <f>IFERROR(IF($A42=AS$1,"", COUNTIF('raw data'!$B:$B,CONCATENATE($A42,AS$1))/SUM(COUNTIF('raw data'!$B:$B,CONCATENATE($A42,AS$1)),COUNTIF('raw data'!$C:$C,CONCATENATE($A42,AS$1)))),0)</f>
        <v>0</v>
      </c>
      <c r="AT42" s="5">
        <f>IFERROR(IF($A42=AT$1,"", COUNTIF('raw data'!$B:$B,CONCATENATE($A42,AT$1))/SUM(COUNTIF('raw data'!$B:$B,CONCATENATE($A42,AT$1)),COUNTIF('raw data'!$C:$C,CONCATENATE($A42,AT$1)))),0)</f>
        <v>0</v>
      </c>
      <c r="AU42" s="5">
        <f>IFERROR(IF($A42=AU$1,"", COUNTIF('raw data'!$B:$B,CONCATENATE($A42,AU$1))/SUM(COUNTIF('raw data'!$B:$B,CONCATENATE($A42,AU$1)),COUNTIF('raw data'!$C:$C,CONCATENATE($A42,AU$1)))),0)</f>
        <v>0</v>
      </c>
      <c r="AV42" s="5">
        <f>IFERROR(IF($A42=AV$1,"", COUNTIF('raw data'!$B:$B,CONCATENATE($A42,AV$1))/SUM(COUNTIF('raw data'!$B:$B,CONCATENATE($A42,AV$1)),COUNTIF('raw data'!$C:$C,CONCATENATE($A42,AV$1)))),0)</f>
        <v>0</v>
      </c>
      <c r="AW42" s="5">
        <f>IFERROR(IF($A42=AW$1,"", COUNTIF('raw data'!$B:$B,CONCATENATE($A42,AW$1))/SUM(COUNTIF('raw data'!$B:$B,CONCATENATE($A42,AW$1)),COUNTIF('raw data'!$C:$C,CONCATENATE($A42,AW$1)))),0)</f>
        <v>0</v>
      </c>
      <c r="AX42" s="5">
        <f>IFERROR(IF($A42=AX$1,"", COUNTIF('raw data'!$B:$B,CONCATENATE($A42,AX$1))/SUM(COUNTIF('raw data'!$B:$B,CONCATENATE($A42,AX$1)),COUNTIF('raw data'!$C:$C,CONCATENATE($A42,AX$1)))),0)</f>
        <v>0</v>
      </c>
      <c r="AY42" s="5">
        <f>IFERROR(IF($A42=AY$1,"", COUNTIF('raw data'!$B:$B,CONCATENATE($A42,AY$1))/SUM(COUNTIF('raw data'!$B:$B,CONCATENATE($A42,AY$1)),COUNTIF('raw data'!$C:$C,CONCATENATE($A42,AY$1)))),0)</f>
        <v>0</v>
      </c>
      <c r="AZ42" s="5">
        <f>IFERROR(IF($A42=AZ$1,"", COUNTIF('raw data'!$B:$B,CONCATENATE($A42,AZ$1))/SUM(COUNTIF('raw data'!$B:$B,CONCATENATE($A42,AZ$1)),COUNTIF('raw data'!$C:$C,CONCATENATE($A42,AZ$1)))),0)</f>
        <v>0</v>
      </c>
      <c r="BA42" s="5">
        <f>IFERROR(IF($A42=BA$1,"", COUNTIF('raw data'!$B:$B,CONCATENATE($A42,BA$1))/SUM(COUNTIF('raw data'!$B:$B,CONCATENATE($A42,BA$1)),COUNTIF('raw data'!$C:$C,CONCATENATE($A42,BA$1)))),0)</f>
        <v>0</v>
      </c>
      <c r="BB42" s="5">
        <f>IFERROR(IF($A42=BB$1,"", COUNTIF('raw data'!$B:$B,CONCATENATE($A42,BB$1))/SUM(COUNTIF('raw data'!$B:$B,CONCATENATE($A42,BB$1)),COUNTIF('raw data'!$C:$C,CONCATENATE($A42,BB$1)))),0)</f>
        <v>0</v>
      </c>
      <c r="BC42" s="5">
        <f>IFERROR(IF($A42=BC$1,"", COUNTIF('raw data'!$B:$B,CONCATENATE($A42,BC$1))/SUM(COUNTIF('raw data'!$B:$B,CONCATENATE($A42,BC$1)),COUNTIF('raw data'!$C:$C,CONCATENATE($A42,BC$1)))),0)</f>
        <v>0</v>
      </c>
      <c r="BD42" s="5">
        <f>IFERROR(IF($A42=BD$1,"", COUNTIF('raw data'!$B:$B,CONCATENATE($A42,BD$1))/SUM(COUNTIF('raw data'!$B:$B,CONCATENATE($A42,BD$1)),COUNTIF('raw data'!$C:$C,CONCATENATE($A42,BD$1)))),0)</f>
        <v>0</v>
      </c>
      <c r="BE42" s="5">
        <f>IFERROR(IF($A42=BE$1,"", COUNTIF('raw data'!$B:$B,CONCATENATE($A42,BE$1))/SUM(COUNTIF('raw data'!$B:$B,CONCATENATE($A42,BE$1)),COUNTIF('raw data'!$C:$C,CONCATENATE($A42,BE$1)))),0)</f>
        <v>0</v>
      </c>
      <c r="BF42" s="5">
        <f>IFERROR(IF($A42=BF$1,"", COUNTIF('raw data'!$B:$B,CONCATENATE($A42,BF$1))/SUM(COUNTIF('raw data'!$B:$B,CONCATENATE($A42,BF$1)),COUNTIF('raw data'!$C:$C,CONCATENATE($A42,BF$1)))),0)</f>
        <v>0</v>
      </c>
      <c r="BG42" s="5">
        <f>IFERROR(IF($A42=BG$1,"", COUNTIF('raw data'!$B:$B,CONCATENATE($A42,BG$1))/SUM(COUNTIF('raw data'!$B:$B,CONCATENATE($A42,BG$1)),COUNTIF('raw data'!$C:$C,CONCATENATE($A42,BG$1)))),0)</f>
        <v>0</v>
      </c>
      <c r="BH42" s="5">
        <f>IFERROR(IF($A42=BH$1,"", COUNTIF('raw data'!$B:$B,CONCATENATE($A42,BH$1))/SUM(COUNTIF('raw data'!$B:$B,CONCATENATE($A42,BH$1)),COUNTIF('raw data'!$C:$C,CONCATENATE($A42,BH$1)))),0)</f>
        <v>0</v>
      </c>
      <c r="BI42" s="5">
        <f>IFERROR(IF($A42=BI$1,"", COUNTIF('raw data'!$B:$B,CONCATENATE($A42,BI$1))/SUM(COUNTIF('raw data'!$B:$B,CONCATENATE($A42,BI$1)),COUNTIF('raw data'!$C:$C,CONCATENATE($A42,BI$1)))),0)</f>
        <v>0</v>
      </c>
      <c r="BJ42" s="5">
        <f>IFERROR(IF($A42=BJ$1,"", COUNTIF('raw data'!$B:$B,CONCATENATE($A42,BJ$1))/SUM(COUNTIF('raw data'!$B:$B,CONCATENATE($A42,BJ$1)),COUNTIF('raw data'!$C:$C,CONCATENATE($A42,BJ$1)))),0)</f>
        <v>0</v>
      </c>
      <c r="BK42" s="5">
        <f>IFERROR(IF($A42=BK$1,"", COUNTIF('raw data'!$B:$B,CONCATENATE($A42,BK$1))/SUM(COUNTIF('raw data'!$B:$B,CONCATENATE($A42,BK$1)),COUNTIF('raw data'!$C:$C,CONCATENATE($A42,BK$1)))),0)</f>
        <v>0</v>
      </c>
      <c r="BL42" s="5">
        <f>IFERROR(IF($A42=BL$1,"", COUNTIF('raw data'!$B:$B,CONCATENATE($A42,BL$1))/SUM(COUNTIF('raw data'!$B:$B,CONCATENATE($A42,BL$1)),COUNTIF('raw data'!$C:$C,CONCATENATE($A42,BL$1)))),0)</f>
        <v>0</v>
      </c>
      <c r="BM42" s="5">
        <f>IFERROR(IF($A42=BM$1,"", COUNTIF('raw data'!$B:$B,CONCATENATE($A42,BM$1))/SUM(COUNTIF('raw data'!$B:$B,CONCATENATE($A42,BM$1)),COUNTIF('raw data'!$C:$C,CONCATENATE($A42,BM$1)))),0)</f>
        <v>0</v>
      </c>
      <c r="BN42" s="5">
        <f>IFERROR(IF($A42=BN$1,"", COUNTIF('raw data'!$B:$B,CONCATENATE($A42,BN$1))/SUM(COUNTIF('raw data'!$B:$B,CONCATENATE($A42,BN$1)),COUNTIF('raw data'!$C:$C,CONCATENATE($A42,BN$1)))),0)</f>
        <v>0</v>
      </c>
      <c r="BO42" s="5">
        <f>IFERROR(IF($A42=BO$1,"", COUNTIF('raw data'!$B:$B,CONCATENATE($A42,BO$1))/SUM(COUNTIF('raw data'!$B:$B,CONCATENATE($A42,BO$1)),COUNTIF('raw data'!$C:$C,CONCATENATE($A42,BO$1)))),0)</f>
        <v>0</v>
      </c>
      <c r="BP42" s="5">
        <f>IFERROR(IF($A42=BP$1,"", COUNTIF('raw data'!$B:$B,CONCATENATE($A42,BP$1))/SUM(COUNTIF('raw data'!$B:$B,CONCATENATE($A42,BP$1)),COUNTIF('raw data'!$C:$C,CONCATENATE($A42,BP$1)))),0)</f>
        <v>0</v>
      </c>
      <c r="BQ42" s="5">
        <f>IFERROR(IF($A42=BQ$1,"", COUNTIF('raw data'!$B:$B,CONCATENATE($A42,BQ$1))/SUM(COUNTIF('raw data'!$B:$B,CONCATENATE($A42,BQ$1)),COUNTIF('raw data'!$C:$C,CONCATENATE($A42,BQ$1)))),0)</f>
        <v>0</v>
      </c>
      <c r="BR42" s="5">
        <f>IFERROR(IF($A42=BR$1,"", COUNTIF('raw data'!$B:$B,CONCATENATE($A42,BR$1))/SUM(COUNTIF('raw data'!$B:$B,CONCATENATE($A42,BR$1)),COUNTIF('raw data'!$C:$C,CONCATENATE($A42,BR$1)))),0)</f>
        <v>0</v>
      </c>
      <c r="BS42" s="5">
        <f>IFERROR(IF($A42=BS$1,"", COUNTIF('raw data'!$B:$B,CONCATENATE($A42,BS$1))/SUM(COUNTIF('raw data'!$B:$B,CONCATENATE($A42,BS$1)),COUNTIF('raw data'!$C:$C,CONCATENATE($A42,BS$1)))),0)</f>
        <v>0</v>
      </c>
      <c r="BT42" s="5">
        <f>IFERROR(IF($A42=BT$1,"", COUNTIF('raw data'!$B:$B,CONCATENATE($A42,BT$1))/SUM(COUNTIF('raw data'!$B:$B,CONCATENATE($A42,BT$1)),COUNTIF('raw data'!$C:$C,CONCATENATE($A42,BT$1)))),0)</f>
        <v>0</v>
      </c>
      <c r="BU42" s="5">
        <f>IFERROR(IF($A42=BU$1,"", COUNTIF('raw data'!$B:$B,CONCATENATE($A42,BU$1))/SUM(COUNTIF('raw data'!$B:$B,CONCATENATE($A42,BU$1)),COUNTIF('raw data'!$C:$C,CONCATENATE($A42,BU$1)))),0)</f>
        <v>0</v>
      </c>
      <c r="BV42" s="5">
        <f>IFERROR(IF($A42=BV$1,"", COUNTIF('raw data'!$B:$B,CONCATENATE($A42,BV$1))/SUM(COUNTIF('raw data'!$B:$B,CONCATENATE($A42,BV$1)),COUNTIF('raw data'!$C:$C,CONCATENATE($A42,BV$1)))),0)</f>
        <v>0</v>
      </c>
      <c r="BW42" s="5">
        <f>IFERROR(IF($A42=BW$1,"", COUNTIF('raw data'!$B:$B,CONCATENATE($A42,BW$1))/SUM(COUNTIF('raw data'!$B:$B,CONCATENATE($A42,BW$1)),COUNTIF('raw data'!$C:$C,CONCATENATE($A42,BW$1)))),0)</f>
        <v>0</v>
      </c>
      <c r="BX42" s="5">
        <f>IFERROR(IF($A42=BX$1,"", COUNTIF('raw data'!$B:$B,CONCATENATE($A42,BX$1))/SUM(COUNTIF('raw data'!$B:$B,CONCATENATE($A42,BX$1)),COUNTIF('raw data'!$C:$C,CONCATENATE($A42,BX$1)))),0)</f>
        <v>0</v>
      </c>
      <c r="BY42" s="5">
        <f>IFERROR(IF($A42=BY$1,"", COUNTIF('raw data'!$B:$B,CONCATENATE($A42,BY$1))/SUM(COUNTIF('raw data'!$B:$B,CONCATENATE($A42,BY$1)),COUNTIF('raw data'!$C:$C,CONCATENATE($A42,BY$1)))),0)</f>
        <v>0</v>
      </c>
      <c r="BZ42" s="5">
        <f>IFERROR(IF($A42=BZ$1,"", COUNTIF('raw data'!$B:$B,CONCATENATE($A42,BZ$1))/SUM(COUNTIF('raw data'!$B:$B,CONCATENATE($A42,BZ$1)),COUNTIF('raw data'!$C:$C,CONCATENATE($A42,BZ$1)))),0)</f>
        <v>0</v>
      </c>
      <c r="CA42" s="5">
        <f>IFERROR(IF($A42=CA$1,"", COUNTIF('raw data'!$B:$B,CONCATENATE($A42,CA$1))/SUM(COUNTIF('raw data'!$B:$B,CONCATENATE($A42,CA$1)),COUNTIF('raw data'!$C:$C,CONCATENATE($A42,CA$1)))),0)</f>
        <v>0</v>
      </c>
    </row>
    <row r="43">
      <c r="A43" s="6" t="str">
        <f>'winlose rates'!A43</f>
        <v>large coin</v>
      </c>
      <c r="B43" s="5">
        <f>IFERROR(IF($A43=B$1,"", COUNTIF('raw data'!$B:$B,CONCATENATE($A43,B$1))/SUM(COUNTIF('raw data'!$B:$B,CONCATENATE($A43,B$1)),COUNTIF('raw data'!$C:$C,CONCATENATE($A43,B$1)))),0)</f>
        <v>0</v>
      </c>
      <c r="C43" s="5">
        <f>IFERROR(IF($A43=C$1,"", COUNTIF('raw data'!$B:$B,CONCATENATE($A43,C$1))/SUM(COUNTIF('raw data'!$B:$B,CONCATENATE($A43,C$1)),COUNTIF('raw data'!$C:$C,CONCATENATE($A43,C$1)))),0)</f>
        <v>0</v>
      </c>
      <c r="D43" s="5">
        <f>IFERROR(IF($A43=D$1,"", COUNTIF('raw data'!$B:$B,CONCATENATE($A43,D$1))/SUM(COUNTIF('raw data'!$B:$B,CONCATENATE($A43,D$1)),COUNTIF('raw data'!$C:$C,CONCATENATE($A43,D$1)))),0)</f>
        <v>0</v>
      </c>
      <c r="E43" s="5">
        <f>IFERROR(IF($A43=E$1,"", COUNTIF('raw data'!$B:$B,CONCATENATE($A43,E$1))/SUM(COUNTIF('raw data'!$B:$B,CONCATENATE($A43,E$1)),COUNTIF('raw data'!$C:$C,CONCATENATE($A43,E$1)))),0)</f>
        <v>0</v>
      </c>
      <c r="F43" s="5">
        <f>IFERROR(IF($A43=F$1,"", COUNTIF('raw data'!$B:$B,CONCATENATE($A43,F$1))/SUM(COUNTIF('raw data'!$B:$B,CONCATENATE($A43,F$1)),COUNTIF('raw data'!$C:$C,CONCATENATE($A43,F$1)))),0)</f>
        <v>0</v>
      </c>
      <c r="G43" s="5">
        <f>IFERROR(IF($A43=G$1,"", COUNTIF('raw data'!$B:$B,CONCATENATE($A43,G$1))/SUM(COUNTIF('raw data'!$B:$B,CONCATENATE($A43,G$1)),COUNTIF('raw data'!$C:$C,CONCATENATE($A43,G$1)))),0)</f>
        <v>0</v>
      </c>
      <c r="H43" s="5">
        <f>IFERROR(IF($A43=H$1,"", COUNTIF('raw data'!$B:$B,CONCATENATE($A43,H$1))/SUM(COUNTIF('raw data'!$B:$B,CONCATENATE($A43,H$1)),COUNTIF('raw data'!$C:$C,CONCATENATE($A43,H$1)))),0)</f>
        <v>0</v>
      </c>
      <c r="I43" s="5">
        <f>IFERROR(IF($A43=I$1,"", COUNTIF('raw data'!$B:$B,CONCATENATE($A43,I$1))/SUM(COUNTIF('raw data'!$B:$B,CONCATENATE($A43,I$1)),COUNTIF('raw data'!$C:$C,CONCATENATE($A43,I$1)))),0)</f>
        <v>1</v>
      </c>
      <c r="J43" s="5">
        <f>IFERROR(IF($A43=J$1,"", COUNTIF('raw data'!$B:$B,CONCATENATE($A43,J$1))/SUM(COUNTIF('raw data'!$B:$B,CONCATENATE($A43,J$1)),COUNTIF('raw data'!$C:$C,CONCATENATE($A43,J$1)))),0)</f>
        <v>0</v>
      </c>
      <c r="K43" s="5">
        <f>IFERROR(IF($A43=K$1,"", COUNTIF('raw data'!$B:$B,CONCATENATE($A43,K$1))/SUM(COUNTIF('raw data'!$B:$B,CONCATENATE($A43,K$1)),COUNTIF('raw data'!$C:$C,CONCATENATE($A43,K$1)))),0)</f>
        <v>0</v>
      </c>
      <c r="L43" s="5">
        <f>IFERROR(IF($A43=L$1,"", COUNTIF('raw data'!$B:$B,CONCATENATE($A43,L$1))/SUM(COUNTIF('raw data'!$B:$B,CONCATENATE($A43,L$1)),COUNTIF('raw data'!$C:$C,CONCATENATE($A43,L$1)))),0)</f>
        <v>0</v>
      </c>
      <c r="M43" s="5">
        <f>IFERROR(IF($A43=M$1,"", COUNTIF('raw data'!$B:$B,CONCATENATE($A43,M$1))/SUM(COUNTIF('raw data'!$B:$B,CONCATENATE($A43,M$1)),COUNTIF('raw data'!$C:$C,CONCATENATE($A43,M$1)))),0)</f>
        <v>0</v>
      </c>
      <c r="N43" s="5">
        <f>IFERROR(IF($A43=N$1,"", COUNTIF('raw data'!$B:$B,CONCATENATE($A43,N$1))/SUM(COUNTIF('raw data'!$B:$B,CONCATENATE($A43,N$1)),COUNTIF('raw data'!$C:$C,CONCATENATE($A43,N$1)))),0)</f>
        <v>0</v>
      </c>
      <c r="O43" s="5">
        <f>IFERROR(IF($A43=O$1,"", COUNTIF('raw data'!$B:$B,CONCATENATE($A43,O$1))/SUM(COUNTIF('raw data'!$B:$B,CONCATENATE($A43,O$1)),COUNTIF('raw data'!$C:$C,CONCATENATE($A43,O$1)))),0)</f>
        <v>0</v>
      </c>
      <c r="P43" s="5">
        <f>IFERROR(IF($A43=P$1,"", COUNTIF('raw data'!$B:$B,CONCATENATE($A43,P$1))/SUM(COUNTIF('raw data'!$B:$B,CONCATENATE($A43,P$1)),COUNTIF('raw data'!$C:$C,CONCATENATE($A43,P$1)))),0)</f>
        <v>0</v>
      </c>
      <c r="Q43" s="5">
        <f>IFERROR(IF($A43=Q$1,"", COUNTIF('raw data'!$B:$B,CONCATENATE($A43,Q$1))/SUM(COUNTIF('raw data'!$B:$B,CONCATENATE($A43,Q$1)),COUNTIF('raw data'!$C:$C,CONCATENATE($A43,Q$1)))),0)</f>
        <v>0</v>
      </c>
      <c r="R43" s="5">
        <f>IFERROR(IF($A43=R$1,"", COUNTIF('raw data'!$B:$B,CONCATENATE($A43,R$1))/SUM(COUNTIF('raw data'!$B:$B,CONCATENATE($A43,R$1)),COUNTIF('raw data'!$C:$C,CONCATENATE($A43,R$1)))),0)</f>
        <v>0</v>
      </c>
      <c r="S43" s="5">
        <f>IFERROR(IF($A43=S$1,"", COUNTIF('raw data'!$B:$B,CONCATENATE($A43,S$1))/SUM(COUNTIF('raw data'!$B:$B,CONCATENATE($A43,S$1)),COUNTIF('raw data'!$C:$C,CONCATENATE($A43,S$1)))),0)</f>
        <v>1</v>
      </c>
      <c r="T43" s="5">
        <f>IFERROR(IF($A43=T$1,"", COUNTIF('raw data'!$B:$B,CONCATENATE($A43,T$1))/SUM(COUNTIF('raw data'!$B:$B,CONCATENATE($A43,T$1)),COUNTIF('raw data'!$C:$C,CONCATENATE($A43,T$1)))),0)</f>
        <v>0</v>
      </c>
      <c r="U43" s="5">
        <f>IFERROR(IF($A43=U$1,"", COUNTIF('raw data'!$B:$B,CONCATENATE($A43,U$1))/SUM(COUNTIF('raw data'!$B:$B,CONCATENATE($A43,U$1)),COUNTIF('raw data'!$C:$C,CONCATENATE($A43,U$1)))),0)</f>
        <v>0</v>
      </c>
      <c r="V43" s="5">
        <f>IFERROR(IF($A43=V$1,"", COUNTIF('raw data'!$B:$B,CONCATENATE($A43,V$1))/SUM(COUNTIF('raw data'!$B:$B,CONCATENATE($A43,V$1)),COUNTIF('raw data'!$C:$C,CONCATENATE($A43,V$1)))),0)</f>
        <v>0</v>
      </c>
      <c r="W43" s="5">
        <f>IFERROR(IF($A43=W$1,"", COUNTIF('raw data'!$B:$B,CONCATENATE($A43,W$1))/SUM(COUNTIF('raw data'!$B:$B,CONCATENATE($A43,W$1)),COUNTIF('raw data'!$C:$C,CONCATENATE($A43,W$1)))),0)</f>
        <v>0</v>
      </c>
      <c r="X43" s="5">
        <f>IFERROR(IF($A43=X$1,"", COUNTIF('raw data'!$B:$B,CONCATENATE($A43,X$1))/SUM(COUNTIF('raw data'!$B:$B,CONCATENATE($A43,X$1)),COUNTIF('raw data'!$C:$C,CONCATENATE($A43,X$1)))),0)</f>
        <v>0</v>
      </c>
      <c r="Y43" s="5">
        <f>IFERROR(IF($A43=Y$1,"", COUNTIF('raw data'!$B:$B,CONCATENATE($A43,Y$1))/SUM(COUNTIF('raw data'!$B:$B,CONCATENATE($A43,Y$1)),COUNTIF('raw data'!$C:$C,CONCATENATE($A43,Y$1)))),0)</f>
        <v>0</v>
      </c>
      <c r="Z43" s="5">
        <f>IFERROR(IF($A43=Z$1,"", COUNTIF('raw data'!$B:$B,CONCATENATE($A43,Z$1))/SUM(COUNTIF('raw data'!$B:$B,CONCATENATE($A43,Z$1)),COUNTIF('raw data'!$C:$C,CONCATENATE($A43,Z$1)))),0)</f>
        <v>0</v>
      </c>
      <c r="AA43" s="5">
        <f>IFERROR(IF($A43=AA$1,"", COUNTIF('raw data'!$B:$B,CONCATENATE($A43,AA$1))/SUM(COUNTIF('raw data'!$B:$B,CONCATENATE($A43,AA$1)),COUNTIF('raw data'!$C:$C,CONCATENATE($A43,AA$1)))),0)</f>
        <v>0</v>
      </c>
      <c r="AB43" s="5">
        <f>IFERROR(IF($A43=AB$1,"", COUNTIF('raw data'!$B:$B,CONCATENATE($A43,AB$1))/SUM(COUNTIF('raw data'!$B:$B,CONCATENATE($A43,AB$1)),COUNTIF('raw data'!$C:$C,CONCATENATE($A43,AB$1)))),0)</f>
        <v>0</v>
      </c>
      <c r="AC43" s="5">
        <f>IFERROR(IF($A43=AC$1,"", COUNTIF('raw data'!$B:$B,CONCATENATE($A43,AC$1))/SUM(COUNTIF('raw data'!$B:$B,CONCATENATE($A43,AC$1)),COUNTIF('raw data'!$C:$C,CONCATENATE($A43,AC$1)))),0)</f>
        <v>0</v>
      </c>
      <c r="AD43" s="5">
        <f>IFERROR(IF($A43=AD$1,"", COUNTIF('raw data'!$B:$B,CONCATENATE($A43,AD$1))/SUM(COUNTIF('raw data'!$B:$B,CONCATENATE($A43,AD$1)),COUNTIF('raw data'!$C:$C,CONCATENATE($A43,AD$1)))),0)</f>
        <v>0</v>
      </c>
      <c r="AE43" s="5">
        <f>IFERROR(IF($A43=AE$1,"", COUNTIF('raw data'!$B:$B,CONCATENATE($A43,AE$1))/SUM(COUNTIF('raw data'!$B:$B,CONCATENATE($A43,AE$1)),COUNTIF('raw data'!$C:$C,CONCATENATE($A43,AE$1)))),0)</f>
        <v>0</v>
      </c>
      <c r="AF43" s="5">
        <f>IFERROR(IF($A43=AF$1,"", COUNTIF('raw data'!$B:$B,CONCATENATE($A43,AF$1))/SUM(COUNTIF('raw data'!$B:$B,CONCATENATE($A43,AF$1)),COUNTIF('raw data'!$C:$C,CONCATENATE($A43,AF$1)))),0)</f>
        <v>0</v>
      </c>
      <c r="AG43" s="5">
        <f>IFERROR(IF($A43=AG$1,"", COUNTIF('raw data'!$B:$B,CONCATENATE($A43,AG$1))/SUM(COUNTIF('raw data'!$B:$B,CONCATENATE($A43,AG$1)),COUNTIF('raw data'!$C:$C,CONCATENATE($A43,AG$1)))),0)</f>
        <v>0</v>
      </c>
      <c r="AH43" s="5">
        <f>IFERROR(IF($A43=AH$1,"", COUNTIF('raw data'!$B:$B,CONCATENATE($A43,AH$1))/SUM(COUNTIF('raw data'!$B:$B,CONCATENATE($A43,AH$1)),COUNTIF('raw data'!$C:$C,CONCATENATE($A43,AH$1)))),0)</f>
        <v>0</v>
      </c>
      <c r="AI43" s="5">
        <f>IFERROR(IF($A43=AI$1,"", COUNTIF('raw data'!$B:$B,CONCATENATE($A43,AI$1))/SUM(COUNTIF('raw data'!$B:$B,CONCATENATE($A43,AI$1)),COUNTIF('raw data'!$C:$C,CONCATENATE($A43,AI$1)))),0)</f>
        <v>0</v>
      </c>
      <c r="AJ43" s="5">
        <f>IFERROR(IF($A43=AJ$1,"", COUNTIF('raw data'!$B:$B,CONCATENATE($A43,AJ$1))/SUM(COUNTIF('raw data'!$B:$B,CONCATENATE($A43,AJ$1)),COUNTIF('raw data'!$C:$C,CONCATENATE($A43,AJ$1)))),0)</f>
        <v>0</v>
      </c>
      <c r="AK43" s="5">
        <f>IFERROR(IF($A43=AK$1,"", COUNTIF('raw data'!$B:$B,CONCATENATE($A43,AK$1))/SUM(COUNTIF('raw data'!$B:$B,CONCATENATE($A43,AK$1)),COUNTIF('raw data'!$C:$C,CONCATENATE($A43,AK$1)))),0)</f>
        <v>0</v>
      </c>
      <c r="AL43" s="5">
        <f>IFERROR(IF($A43=AL$1,"", COUNTIF('raw data'!$B:$B,CONCATENATE($A43,AL$1))/SUM(COUNTIF('raw data'!$B:$B,CONCATENATE($A43,AL$1)),COUNTIF('raw data'!$C:$C,CONCATENATE($A43,AL$1)))),0)</f>
        <v>0</v>
      </c>
      <c r="AM43" s="5">
        <f>IFERROR(IF($A43=AM$1,"", COUNTIF('raw data'!$B:$B,CONCATENATE($A43,AM$1))/SUM(COUNTIF('raw data'!$B:$B,CONCATENATE($A43,AM$1)),COUNTIF('raw data'!$C:$C,CONCATENATE($A43,AM$1)))),0)</f>
        <v>0</v>
      </c>
      <c r="AN43" s="5">
        <f>IFERROR(IF($A43=AN$1,"", COUNTIF('raw data'!$B:$B,CONCATENATE($A43,AN$1))/SUM(COUNTIF('raw data'!$B:$B,CONCATENATE($A43,AN$1)),COUNTIF('raw data'!$C:$C,CONCATENATE($A43,AN$1)))),0)</f>
        <v>0</v>
      </c>
      <c r="AO43" s="5">
        <f>IFERROR(IF($A43=AO$1,"", COUNTIF('raw data'!$B:$B,CONCATENATE($A43,AO$1))/SUM(COUNTIF('raw data'!$B:$B,CONCATENATE($A43,AO$1)),COUNTIF('raw data'!$C:$C,CONCATENATE($A43,AO$1)))),0)</f>
        <v>1</v>
      </c>
      <c r="AP43" s="5">
        <f>IFERROR(IF($A43=AP$1,"", COUNTIF('raw data'!$B:$B,CONCATENATE($A43,AP$1))/SUM(COUNTIF('raw data'!$B:$B,CONCATENATE($A43,AP$1)),COUNTIF('raw data'!$C:$C,CONCATENATE($A43,AP$1)))),0)</f>
        <v>0</v>
      </c>
      <c r="AQ43" s="5" t="str">
        <f>IFERROR(IF($A43=AQ$1,"", COUNTIF('raw data'!$B:$B,CONCATENATE($A43,AQ$1))/SUM(COUNTIF('raw data'!$B:$B,CONCATENATE($A43,AQ$1)),COUNTIF('raw data'!$C:$C,CONCATENATE($A43,AQ$1)))),0)</f>
        <v/>
      </c>
      <c r="AR43" s="5">
        <f>IFERROR(IF($A43=AR$1,"", COUNTIF('raw data'!$B:$B,CONCATENATE($A43,AR$1))/SUM(COUNTIF('raw data'!$B:$B,CONCATENATE($A43,AR$1)),COUNTIF('raw data'!$C:$C,CONCATENATE($A43,AR$1)))),0)</f>
        <v>0</v>
      </c>
      <c r="AS43" s="5">
        <f>IFERROR(IF($A43=AS$1,"", COUNTIF('raw data'!$B:$B,CONCATENATE($A43,AS$1))/SUM(COUNTIF('raw data'!$B:$B,CONCATENATE($A43,AS$1)),COUNTIF('raw data'!$C:$C,CONCATENATE($A43,AS$1)))),0)</f>
        <v>0</v>
      </c>
      <c r="AT43" s="5">
        <f>IFERROR(IF($A43=AT$1,"", COUNTIF('raw data'!$B:$B,CONCATENATE($A43,AT$1))/SUM(COUNTIF('raw data'!$B:$B,CONCATENATE($A43,AT$1)),COUNTIF('raw data'!$C:$C,CONCATENATE($A43,AT$1)))),0)</f>
        <v>0</v>
      </c>
      <c r="AU43" s="5">
        <f>IFERROR(IF($A43=AU$1,"", COUNTIF('raw data'!$B:$B,CONCATENATE($A43,AU$1))/SUM(COUNTIF('raw data'!$B:$B,CONCATENATE($A43,AU$1)),COUNTIF('raw data'!$C:$C,CONCATENATE($A43,AU$1)))),0)</f>
        <v>0</v>
      </c>
      <c r="AV43" s="5">
        <f>IFERROR(IF($A43=AV$1,"", COUNTIF('raw data'!$B:$B,CONCATENATE($A43,AV$1))/SUM(COUNTIF('raw data'!$B:$B,CONCATENATE($A43,AV$1)),COUNTIF('raw data'!$C:$C,CONCATENATE($A43,AV$1)))),0)</f>
        <v>0</v>
      </c>
      <c r="AW43" s="5">
        <f>IFERROR(IF($A43=AW$1,"", COUNTIF('raw data'!$B:$B,CONCATENATE($A43,AW$1))/SUM(COUNTIF('raw data'!$B:$B,CONCATENATE($A43,AW$1)),COUNTIF('raw data'!$C:$C,CONCATENATE($A43,AW$1)))),0)</f>
        <v>0</v>
      </c>
      <c r="AX43" s="5">
        <f>IFERROR(IF($A43=AX$1,"", COUNTIF('raw data'!$B:$B,CONCATENATE($A43,AX$1))/SUM(COUNTIF('raw data'!$B:$B,CONCATENATE($A43,AX$1)),COUNTIF('raw data'!$C:$C,CONCATENATE($A43,AX$1)))),0)</f>
        <v>0</v>
      </c>
      <c r="AY43" s="5">
        <f>IFERROR(IF($A43=AY$1,"", COUNTIF('raw data'!$B:$B,CONCATENATE($A43,AY$1))/SUM(COUNTIF('raw data'!$B:$B,CONCATENATE($A43,AY$1)),COUNTIF('raw data'!$C:$C,CONCATENATE($A43,AY$1)))),0)</f>
        <v>0</v>
      </c>
      <c r="AZ43" s="5">
        <f>IFERROR(IF($A43=AZ$1,"", COUNTIF('raw data'!$B:$B,CONCATENATE($A43,AZ$1))/SUM(COUNTIF('raw data'!$B:$B,CONCATENATE($A43,AZ$1)),COUNTIF('raw data'!$C:$C,CONCATENATE($A43,AZ$1)))),0)</f>
        <v>0</v>
      </c>
      <c r="BA43" s="5">
        <f>IFERROR(IF($A43=BA$1,"", COUNTIF('raw data'!$B:$B,CONCATENATE($A43,BA$1))/SUM(COUNTIF('raw data'!$B:$B,CONCATENATE($A43,BA$1)),COUNTIF('raw data'!$C:$C,CONCATENATE($A43,BA$1)))),0)</f>
        <v>0</v>
      </c>
      <c r="BB43" s="5">
        <f>IFERROR(IF($A43=BB$1,"", COUNTIF('raw data'!$B:$B,CONCATENATE($A43,BB$1))/SUM(COUNTIF('raw data'!$B:$B,CONCATENATE($A43,BB$1)),COUNTIF('raw data'!$C:$C,CONCATENATE($A43,BB$1)))),0)</f>
        <v>0</v>
      </c>
      <c r="BC43" s="5">
        <f>IFERROR(IF($A43=BC$1,"", COUNTIF('raw data'!$B:$B,CONCATENATE($A43,BC$1))/SUM(COUNTIF('raw data'!$B:$B,CONCATENATE($A43,BC$1)),COUNTIF('raw data'!$C:$C,CONCATENATE($A43,BC$1)))),0)</f>
        <v>0</v>
      </c>
      <c r="BD43" s="5">
        <f>IFERROR(IF($A43=BD$1,"", COUNTIF('raw data'!$B:$B,CONCATENATE($A43,BD$1))/SUM(COUNTIF('raw data'!$B:$B,CONCATENATE($A43,BD$1)),COUNTIF('raw data'!$C:$C,CONCATENATE($A43,BD$1)))),0)</f>
        <v>0</v>
      </c>
      <c r="BE43" s="5">
        <f>IFERROR(IF($A43=BE$1,"", COUNTIF('raw data'!$B:$B,CONCATENATE($A43,BE$1))/SUM(COUNTIF('raw data'!$B:$B,CONCATENATE($A43,BE$1)),COUNTIF('raw data'!$C:$C,CONCATENATE($A43,BE$1)))),0)</f>
        <v>0</v>
      </c>
      <c r="BF43" s="5">
        <f>IFERROR(IF($A43=BF$1,"", COUNTIF('raw data'!$B:$B,CONCATENATE($A43,BF$1))/SUM(COUNTIF('raw data'!$B:$B,CONCATENATE($A43,BF$1)),COUNTIF('raw data'!$C:$C,CONCATENATE($A43,BF$1)))),0)</f>
        <v>0</v>
      </c>
      <c r="BG43" s="5">
        <f>IFERROR(IF($A43=BG$1,"", COUNTIF('raw data'!$B:$B,CONCATENATE($A43,BG$1))/SUM(COUNTIF('raw data'!$B:$B,CONCATENATE($A43,BG$1)),COUNTIF('raw data'!$C:$C,CONCATENATE($A43,BG$1)))),0)</f>
        <v>0</v>
      </c>
      <c r="BH43" s="5">
        <f>IFERROR(IF($A43=BH$1,"", COUNTIF('raw data'!$B:$B,CONCATENATE($A43,BH$1))/SUM(COUNTIF('raw data'!$B:$B,CONCATENATE($A43,BH$1)),COUNTIF('raw data'!$C:$C,CONCATENATE($A43,BH$1)))),0)</f>
        <v>0</v>
      </c>
      <c r="BI43" s="5">
        <f>IFERROR(IF($A43=BI$1,"", COUNTIF('raw data'!$B:$B,CONCATENATE($A43,BI$1))/SUM(COUNTIF('raw data'!$B:$B,CONCATENATE($A43,BI$1)),COUNTIF('raw data'!$C:$C,CONCATENATE($A43,BI$1)))),0)</f>
        <v>0</v>
      </c>
      <c r="BJ43" s="5">
        <f>IFERROR(IF($A43=BJ$1,"", COUNTIF('raw data'!$B:$B,CONCATENATE($A43,BJ$1))/SUM(COUNTIF('raw data'!$B:$B,CONCATENATE($A43,BJ$1)),COUNTIF('raw data'!$C:$C,CONCATENATE($A43,BJ$1)))),0)</f>
        <v>0</v>
      </c>
      <c r="BK43" s="5">
        <f>IFERROR(IF($A43=BK$1,"", COUNTIF('raw data'!$B:$B,CONCATENATE($A43,BK$1))/SUM(COUNTIF('raw data'!$B:$B,CONCATENATE($A43,BK$1)),COUNTIF('raw data'!$C:$C,CONCATENATE($A43,BK$1)))),0)</f>
        <v>0</v>
      </c>
      <c r="BL43" s="5">
        <f>IFERROR(IF($A43=BL$1,"", COUNTIF('raw data'!$B:$B,CONCATENATE($A43,BL$1))/SUM(COUNTIF('raw data'!$B:$B,CONCATENATE($A43,BL$1)),COUNTIF('raw data'!$C:$C,CONCATENATE($A43,BL$1)))),0)</f>
        <v>0</v>
      </c>
      <c r="BM43" s="5">
        <f>IFERROR(IF($A43=BM$1,"", COUNTIF('raw data'!$B:$B,CONCATENATE($A43,BM$1))/SUM(COUNTIF('raw data'!$B:$B,CONCATENATE($A43,BM$1)),COUNTIF('raw data'!$C:$C,CONCATENATE($A43,BM$1)))),0)</f>
        <v>0</v>
      </c>
      <c r="BN43" s="5">
        <f>IFERROR(IF($A43=BN$1,"", COUNTIF('raw data'!$B:$B,CONCATENATE($A43,BN$1))/SUM(COUNTIF('raw data'!$B:$B,CONCATENATE($A43,BN$1)),COUNTIF('raw data'!$C:$C,CONCATENATE($A43,BN$1)))),0)</f>
        <v>0</v>
      </c>
      <c r="BO43" s="5">
        <f>IFERROR(IF($A43=BO$1,"", COUNTIF('raw data'!$B:$B,CONCATENATE($A43,BO$1))/SUM(COUNTIF('raw data'!$B:$B,CONCATENATE($A43,BO$1)),COUNTIF('raw data'!$C:$C,CONCATENATE($A43,BO$1)))),0)</f>
        <v>0</v>
      </c>
      <c r="BP43" s="5">
        <f>IFERROR(IF($A43=BP$1,"", COUNTIF('raw data'!$B:$B,CONCATENATE($A43,BP$1))/SUM(COUNTIF('raw data'!$B:$B,CONCATENATE($A43,BP$1)),COUNTIF('raw data'!$C:$C,CONCATENATE($A43,BP$1)))),0)</f>
        <v>0</v>
      </c>
      <c r="BQ43" s="5">
        <f>IFERROR(IF($A43=BQ$1,"", COUNTIF('raw data'!$B:$B,CONCATENATE($A43,BQ$1))/SUM(COUNTIF('raw data'!$B:$B,CONCATENATE($A43,BQ$1)),COUNTIF('raw data'!$C:$C,CONCATENATE($A43,BQ$1)))),0)</f>
        <v>0</v>
      </c>
      <c r="BR43" s="5">
        <f>IFERROR(IF($A43=BR$1,"", COUNTIF('raw data'!$B:$B,CONCATENATE($A43,BR$1))/SUM(COUNTIF('raw data'!$B:$B,CONCATENATE($A43,BR$1)),COUNTIF('raw data'!$C:$C,CONCATENATE($A43,BR$1)))),0)</f>
        <v>0</v>
      </c>
      <c r="BS43" s="5">
        <f>IFERROR(IF($A43=BS$1,"", COUNTIF('raw data'!$B:$B,CONCATENATE($A43,BS$1))/SUM(COUNTIF('raw data'!$B:$B,CONCATENATE($A43,BS$1)),COUNTIF('raw data'!$C:$C,CONCATENATE($A43,BS$1)))),0)</f>
        <v>0</v>
      </c>
      <c r="BT43" s="5">
        <f>IFERROR(IF($A43=BT$1,"", COUNTIF('raw data'!$B:$B,CONCATENATE($A43,BT$1))/SUM(COUNTIF('raw data'!$B:$B,CONCATENATE($A43,BT$1)),COUNTIF('raw data'!$C:$C,CONCATENATE($A43,BT$1)))),0)</f>
        <v>0</v>
      </c>
      <c r="BU43" s="5">
        <f>IFERROR(IF($A43=BU$1,"", COUNTIF('raw data'!$B:$B,CONCATENATE($A43,BU$1))/SUM(COUNTIF('raw data'!$B:$B,CONCATENATE($A43,BU$1)),COUNTIF('raw data'!$C:$C,CONCATENATE($A43,BU$1)))),0)</f>
        <v>0</v>
      </c>
      <c r="BV43" s="5">
        <f>IFERROR(IF($A43=BV$1,"", COUNTIF('raw data'!$B:$B,CONCATENATE($A43,BV$1))/SUM(COUNTIF('raw data'!$B:$B,CONCATENATE($A43,BV$1)),COUNTIF('raw data'!$C:$C,CONCATENATE($A43,BV$1)))),0)</f>
        <v>0</v>
      </c>
      <c r="BW43" s="5">
        <f>IFERROR(IF($A43=BW$1,"", COUNTIF('raw data'!$B:$B,CONCATENATE($A43,BW$1))/SUM(COUNTIF('raw data'!$B:$B,CONCATENATE($A43,BW$1)),COUNTIF('raw data'!$C:$C,CONCATENATE($A43,BW$1)))),0)</f>
        <v>1</v>
      </c>
      <c r="BX43" s="5">
        <f>IFERROR(IF($A43=BX$1,"", COUNTIF('raw data'!$B:$B,CONCATENATE($A43,BX$1))/SUM(COUNTIF('raw data'!$B:$B,CONCATENATE($A43,BX$1)),COUNTIF('raw data'!$C:$C,CONCATENATE($A43,BX$1)))),0)</f>
        <v>0</v>
      </c>
      <c r="BY43" s="5">
        <f>IFERROR(IF($A43=BY$1,"", COUNTIF('raw data'!$B:$B,CONCATENATE($A43,BY$1))/SUM(COUNTIF('raw data'!$B:$B,CONCATENATE($A43,BY$1)),COUNTIF('raw data'!$C:$C,CONCATENATE($A43,BY$1)))),0)</f>
        <v>0</v>
      </c>
      <c r="BZ43" s="5">
        <f>IFERROR(IF($A43=BZ$1,"", COUNTIF('raw data'!$B:$B,CONCATENATE($A43,BZ$1))/SUM(COUNTIF('raw data'!$B:$B,CONCATENATE($A43,BZ$1)),COUNTIF('raw data'!$C:$C,CONCATENATE($A43,BZ$1)))),0)</f>
        <v>0</v>
      </c>
      <c r="CA43" s="5">
        <f>IFERROR(IF($A43=CA$1,"", COUNTIF('raw data'!$B:$B,CONCATENATE($A43,CA$1))/SUM(COUNTIF('raw data'!$B:$B,CONCATENATE($A43,CA$1)),COUNTIF('raw data'!$C:$C,CONCATENATE($A43,CA$1)))),0)</f>
        <v>0</v>
      </c>
    </row>
    <row r="44">
      <c r="A44" s="6" t="str">
        <f>'winlose rates'!A44</f>
        <v>lava bubble</v>
      </c>
      <c r="B44" s="5">
        <f>IFERROR(IF($A44=B$1,"", COUNTIF('raw data'!$B:$B,CONCATENATE($A44,B$1))/SUM(COUNTIF('raw data'!$B:$B,CONCATENATE($A44,B$1)),COUNTIF('raw data'!$C:$C,CONCATENATE($A44,B$1)))),0)</f>
        <v>0</v>
      </c>
      <c r="C44" s="5">
        <f>IFERROR(IF($A44=C$1,"", COUNTIF('raw data'!$B:$B,CONCATENATE($A44,C$1))/SUM(COUNTIF('raw data'!$B:$B,CONCATENATE($A44,C$1)),COUNTIF('raw data'!$C:$C,CONCATENATE($A44,C$1)))),0)</f>
        <v>0</v>
      </c>
      <c r="D44" s="5">
        <f>IFERROR(IF($A44=D$1,"", COUNTIF('raw data'!$B:$B,CONCATENATE($A44,D$1))/SUM(COUNTIF('raw data'!$B:$B,CONCATENATE($A44,D$1)),COUNTIF('raw data'!$C:$C,CONCATENATE($A44,D$1)))),0)</f>
        <v>0</v>
      </c>
      <c r="E44" s="5">
        <f>IFERROR(IF($A44=E$1,"", COUNTIF('raw data'!$B:$B,CONCATENATE($A44,E$1))/SUM(COUNTIF('raw data'!$B:$B,CONCATENATE($A44,E$1)),COUNTIF('raw data'!$C:$C,CONCATENATE($A44,E$1)))),0)</f>
        <v>0</v>
      </c>
      <c r="F44" s="5">
        <f>IFERROR(IF($A44=F$1,"", COUNTIF('raw data'!$B:$B,CONCATENATE($A44,F$1))/SUM(COUNTIF('raw data'!$B:$B,CONCATENATE($A44,F$1)),COUNTIF('raw data'!$C:$C,CONCATENATE($A44,F$1)))),0)</f>
        <v>1</v>
      </c>
      <c r="G44" s="5">
        <f>IFERROR(IF($A44=G$1,"", COUNTIF('raw data'!$B:$B,CONCATENATE($A44,G$1))/SUM(COUNTIF('raw data'!$B:$B,CONCATENATE($A44,G$1)),COUNTIF('raw data'!$C:$C,CONCATENATE($A44,G$1)))),0)</f>
        <v>0</v>
      </c>
      <c r="H44" s="5">
        <f>IFERROR(IF($A44=H$1,"", COUNTIF('raw data'!$B:$B,CONCATENATE($A44,H$1))/SUM(COUNTIF('raw data'!$B:$B,CONCATENATE($A44,H$1)),COUNTIF('raw data'!$C:$C,CONCATENATE($A44,H$1)))),0)</f>
        <v>0</v>
      </c>
      <c r="I44" s="5">
        <f>IFERROR(IF($A44=I$1,"", COUNTIF('raw data'!$B:$B,CONCATENATE($A44,I$1))/SUM(COUNTIF('raw data'!$B:$B,CONCATENATE($A44,I$1)),COUNTIF('raw data'!$C:$C,CONCATENATE($A44,I$1)))),0)</f>
        <v>0</v>
      </c>
      <c r="J44" s="5">
        <f>IFERROR(IF($A44=J$1,"", COUNTIF('raw data'!$B:$B,CONCATENATE($A44,J$1))/SUM(COUNTIF('raw data'!$B:$B,CONCATENATE($A44,J$1)),COUNTIF('raw data'!$C:$C,CONCATENATE($A44,J$1)))),0)</f>
        <v>0</v>
      </c>
      <c r="K44" s="5">
        <f>IFERROR(IF($A44=K$1,"", COUNTIF('raw data'!$B:$B,CONCATENATE($A44,K$1))/SUM(COUNTIF('raw data'!$B:$B,CONCATENATE($A44,K$1)),COUNTIF('raw data'!$C:$C,CONCATENATE($A44,K$1)))),0)</f>
        <v>0</v>
      </c>
      <c r="L44" s="5">
        <f>IFERROR(IF($A44=L$1,"", COUNTIF('raw data'!$B:$B,CONCATENATE($A44,L$1))/SUM(COUNTIF('raw data'!$B:$B,CONCATENATE($A44,L$1)),COUNTIF('raw data'!$C:$C,CONCATENATE($A44,L$1)))),0)</f>
        <v>0</v>
      </c>
      <c r="M44" s="5">
        <f>IFERROR(IF($A44=M$1,"", COUNTIF('raw data'!$B:$B,CONCATENATE($A44,M$1))/SUM(COUNTIF('raw data'!$B:$B,CONCATENATE($A44,M$1)),COUNTIF('raw data'!$C:$C,CONCATENATE($A44,M$1)))),0)</f>
        <v>0</v>
      </c>
      <c r="N44" s="5">
        <f>IFERROR(IF($A44=N$1,"", COUNTIF('raw data'!$B:$B,CONCATENATE($A44,N$1))/SUM(COUNTIF('raw data'!$B:$B,CONCATENATE($A44,N$1)),COUNTIF('raw data'!$C:$C,CONCATENATE($A44,N$1)))),0)</f>
        <v>0</v>
      </c>
      <c r="O44" s="5">
        <f>IFERROR(IF($A44=O$1,"", COUNTIF('raw data'!$B:$B,CONCATENATE($A44,O$1))/SUM(COUNTIF('raw data'!$B:$B,CONCATENATE($A44,O$1)),COUNTIF('raw data'!$C:$C,CONCATENATE($A44,O$1)))),0)</f>
        <v>0</v>
      </c>
      <c r="P44" s="5">
        <f>IFERROR(IF($A44=P$1,"", COUNTIF('raw data'!$B:$B,CONCATENATE($A44,P$1))/SUM(COUNTIF('raw data'!$B:$B,CONCATENATE($A44,P$1)),COUNTIF('raw data'!$C:$C,CONCATENATE($A44,P$1)))),0)</f>
        <v>0</v>
      </c>
      <c r="Q44" s="5">
        <f>IFERROR(IF($A44=Q$1,"", COUNTIF('raw data'!$B:$B,CONCATENATE($A44,Q$1))/SUM(COUNTIF('raw data'!$B:$B,CONCATENATE($A44,Q$1)),COUNTIF('raw data'!$C:$C,CONCATENATE($A44,Q$1)))),0)</f>
        <v>0</v>
      </c>
      <c r="R44" s="5">
        <f>IFERROR(IF($A44=R$1,"", COUNTIF('raw data'!$B:$B,CONCATENATE($A44,R$1))/SUM(COUNTIF('raw data'!$B:$B,CONCATENATE($A44,R$1)),COUNTIF('raw data'!$C:$C,CONCATENATE($A44,R$1)))),0)</f>
        <v>0</v>
      </c>
      <c r="S44" s="5">
        <f>IFERROR(IF($A44=S$1,"", COUNTIF('raw data'!$B:$B,CONCATENATE($A44,S$1))/SUM(COUNTIF('raw data'!$B:$B,CONCATENATE($A44,S$1)),COUNTIF('raw data'!$C:$C,CONCATENATE($A44,S$1)))),0)</f>
        <v>0</v>
      </c>
      <c r="T44" s="5">
        <f>IFERROR(IF($A44=T$1,"", COUNTIF('raw data'!$B:$B,CONCATENATE($A44,T$1))/SUM(COUNTIF('raw data'!$B:$B,CONCATENATE($A44,T$1)),COUNTIF('raw data'!$C:$C,CONCATENATE($A44,T$1)))),0)</f>
        <v>1</v>
      </c>
      <c r="U44" s="5">
        <f>IFERROR(IF($A44=U$1,"", COUNTIF('raw data'!$B:$B,CONCATENATE($A44,U$1))/SUM(COUNTIF('raw data'!$B:$B,CONCATENATE($A44,U$1)),COUNTIF('raw data'!$C:$C,CONCATENATE($A44,U$1)))),0)</f>
        <v>0</v>
      </c>
      <c r="V44" s="5">
        <f>IFERROR(IF($A44=V$1,"", COUNTIF('raw data'!$B:$B,CONCATENATE($A44,V$1))/SUM(COUNTIF('raw data'!$B:$B,CONCATENATE($A44,V$1)),COUNTIF('raw data'!$C:$C,CONCATENATE($A44,V$1)))),0)</f>
        <v>0</v>
      </c>
      <c r="W44" s="5">
        <f>IFERROR(IF($A44=W$1,"", COUNTIF('raw data'!$B:$B,CONCATENATE($A44,W$1))/SUM(COUNTIF('raw data'!$B:$B,CONCATENATE($A44,W$1)),COUNTIF('raw data'!$C:$C,CONCATENATE($A44,W$1)))),0)</f>
        <v>0</v>
      </c>
      <c r="X44" s="5">
        <f>IFERROR(IF($A44=X$1,"", COUNTIF('raw data'!$B:$B,CONCATENATE($A44,X$1))/SUM(COUNTIF('raw data'!$B:$B,CONCATENATE($A44,X$1)),COUNTIF('raw data'!$C:$C,CONCATENATE($A44,X$1)))),0)</f>
        <v>0</v>
      </c>
      <c r="Y44" s="5">
        <f>IFERROR(IF($A44=Y$1,"", COUNTIF('raw data'!$B:$B,CONCATENATE($A44,Y$1))/SUM(COUNTIF('raw data'!$B:$B,CONCATENATE($A44,Y$1)),COUNTIF('raw data'!$C:$C,CONCATENATE($A44,Y$1)))),0)</f>
        <v>0</v>
      </c>
      <c r="Z44" s="5">
        <f>IFERROR(IF($A44=Z$1,"", COUNTIF('raw data'!$B:$B,CONCATENATE($A44,Z$1))/SUM(COUNTIF('raw data'!$B:$B,CONCATENATE($A44,Z$1)),COUNTIF('raw data'!$C:$C,CONCATENATE($A44,Z$1)))),0)</f>
        <v>0</v>
      </c>
      <c r="AA44" s="5">
        <f>IFERROR(IF($A44=AA$1,"", COUNTIF('raw data'!$B:$B,CONCATENATE($A44,AA$1))/SUM(COUNTIF('raw data'!$B:$B,CONCATENATE($A44,AA$1)),COUNTIF('raw data'!$C:$C,CONCATENATE($A44,AA$1)))),0)</f>
        <v>0</v>
      </c>
      <c r="AB44" s="5">
        <f>IFERROR(IF($A44=AB$1,"", COUNTIF('raw data'!$B:$B,CONCATENATE($A44,AB$1))/SUM(COUNTIF('raw data'!$B:$B,CONCATENATE($A44,AB$1)),COUNTIF('raw data'!$C:$C,CONCATENATE($A44,AB$1)))),0)</f>
        <v>0</v>
      </c>
      <c r="AC44" s="5">
        <f>IFERROR(IF($A44=AC$1,"", COUNTIF('raw data'!$B:$B,CONCATENATE($A44,AC$1))/SUM(COUNTIF('raw data'!$B:$B,CONCATENATE($A44,AC$1)),COUNTIF('raw data'!$C:$C,CONCATENATE($A44,AC$1)))),0)</f>
        <v>0</v>
      </c>
      <c r="AD44" s="5">
        <f>IFERROR(IF($A44=AD$1,"", COUNTIF('raw data'!$B:$B,CONCATENATE($A44,AD$1))/SUM(COUNTIF('raw data'!$B:$B,CONCATENATE($A44,AD$1)),COUNTIF('raw data'!$C:$C,CONCATENATE($A44,AD$1)))),0)</f>
        <v>0</v>
      </c>
      <c r="AE44" s="5">
        <f>IFERROR(IF($A44=AE$1,"", COUNTIF('raw data'!$B:$B,CONCATENATE($A44,AE$1))/SUM(COUNTIF('raw data'!$B:$B,CONCATENATE($A44,AE$1)),COUNTIF('raw data'!$C:$C,CONCATENATE($A44,AE$1)))),0)</f>
        <v>0</v>
      </c>
      <c r="AF44" s="5">
        <f>IFERROR(IF($A44=AF$1,"", COUNTIF('raw data'!$B:$B,CONCATENATE($A44,AF$1))/SUM(COUNTIF('raw data'!$B:$B,CONCATENATE($A44,AF$1)),COUNTIF('raw data'!$C:$C,CONCATENATE($A44,AF$1)))),0)</f>
        <v>0</v>
      </c>
      <c r="AG44" s="5">
        <f>IFERROR(IF($A44=AG$1,"", COUNTIF('raw data'!$B:$B,CONCATENATE($A44,AG$1))/SUM(COUNTIF('raw data'!$B:$B,CONCATENATE($A44,AG$1)),COUNTIF('raw data'!$C:$C,CONCATENATE($A44,AG$1)))),0)</f>
        <v>0</v>
      </c>
      <c r="AH44" s="5">
        <f>IFERROR(IF($A44=AH$1,"", COUNTIF('raw data'!$B:$B,CONCATENATE($A44,AH$1))/SUM(COUNTIF('raw data'!$B:$B,CONCATENATE($A44,AH$1)),COUNTIF('raw data'!$C:$C,CONCATENATE($A44,AH$1)))),0)</f>
        <v>0</v>
      </c>
      <c r="AI44" s="5">
        <f>IFERROR(IF($A44=AI$1,"", COUNTIF('raw data'!$B:$B,CONCATENATE($A44,AI$1))/SUM(COUNTIF('raw data'!$B:$B,CONCATENATE($A44,AI$1)),COUNTIF('raw data'!$C:$C,CONCATENATE($A44,AI$1)))),0)</f>
        <v>0</v>
      </c>
      <c r="AJ44" s="5">
        <f>IFERROR(IF($A44=AJ$1,"", COUNTIF('raw data'!$B:$B,CONCATENATE($A44,AJ$1))/SUM(COUNTIF('raw data'!$B:$B,CONCATENATE($A44,AJ$1)),COUNTIF('raw data'!$C:$C,CONCATENATE($A44,AJ$1)))),0)</f>
        <v>0</v>
      </c>
      <c r="AK44" s="5">
        <f>IFERROR(IF($A44=AK$1,"", COUNTIF('raw data'!$B:$B,CONCATENATE($A44,AK$1))/SUM(COUNTIF('raw data'!$B:$B,CONCATENATE($A44,AK$1)),COUNTIF('raw data'!$C:$C,CONCATENATE($A44,AK$1)))),0)</f>
        <v>0</v>
      </c>
      <c r="AL44" s="5">
        <f>IFERROR(IF($A44=AL$1,"", COUNTIF('raw data'!$B:$B,CONCATENATE($A44,AL$1))/SUM(COUNTIF('raw data'!$B:$B,CONCATENATE($A44,AL$1)),COUNTIF('raw data'!$C:$C,CONCATENATE($A44,AL$1)))),0)</f>
        <v>0</v>
      </c>
      <c r="AM44" s="5">
        <f>IFERROR(IF($A44=AM$1,"", COUNTIF('raw data'!$B:$B,CONCATENATE($A44,AM$1))/SUM(COUNTIF('raw data'!$B:$B,CONCATENATE($A44,AM$1)),COUNTIF('raw data'!$C:$C,CONCATENATE($A44,AM$1)))),0)</f>
        <v>0</v>
      </c>
      <c r="AN44" s="5">
        <f>IFERROR(IF($A44=AN$1,"", COUNTIF('raw data'!$B:$B,CONCATENATE($A44,AN$1))/SUM(COUNTIF('raw data'!$B:$B,CONCATENATE($A44,AN$1)),COUNTIF('raw data'!$C:$C,CONCATENATE($A44,AN$1)))),0)</f>
        <v>0</v>
      </c>
      <c r="AO44" s="5">
        <f>IFERROR(IF($A44=AO$1,"", COUNTIF('raw data'!$B:$B,CONCATENATE($A44,AO$1))/SUM(COUNTIF('raw data'!$B:$B,CONCATENATE($A44,AO$1)),COUNTIF('raw data'!$C:$C,CONCATENATE($A44,AO$1)))),0)</f>
        <v>0</v>
      </c>
      <c r="AP44" s="5">
        <f>IFERROR(IF($A44=AP$1,"", COUNTIF('raw data'!$B:$B,CONCATENATE($A44,AP$1))/SUM(COUNTIF('raw data'!$B:$B,CONCATENATE($A44,AP$1)),COUNTIF('raw data'!$C:$C,CONCATENATE($A44,AP$1)))),0)</f>
        <v>0</v>
      </c>
      <c r="AQ44" s="5">
        <f>IFERROR(IF($A44=AQ$1,"", COUNTIF('raw data'!$B:$B,CONCATENATE($A44,AQ$1))/SUM(COUNTIF('raw data'!$B:$B,CONCATENATE($A44,AQ$1)),COUNTIF('raw data'!$C:$C,CONCATENATE($A44,AQ$1)))),0)</f>
        <v>0</v>
      </c>
      <c r="AR44" s="5" t="str">
        <f>IFERROR(IF($A44=AR$1,"", COUNTIF('raw data'!$B:$B,CONCATENATE($A44,AR$1))/SUM(COUNTIF('raw data'!$B:$B,CONCATENATE($A44,AR$1)),COUNTIF('raw data'!$C:$C,CONCATENATE($A44,AR$1)))),0)</f>
        <v/>
      </c>
      <c r="AS44" s="5">
        <f>IFERROR(IF($A44=AS$1,"", COUNTIF('raw data'!$B:$B,CONCATENATE($A44,AS$1))/SUM(COUNTIF('raw data'!$B:$B,CONCATENATE($A44,AS$1)),COUNTIF('raw data'!$C:$C,CONCATENATE($A44,AS$1)))),0)</f>
        <v>0</v>
      </c>
      <c r="AT44" s="5">
        <f>IFERROR(IF($A44=AT$1,"", COUNTIF('raw data'!$B:$B,CONCATENATE($A44,AT$1))/SUM(COUNTIF('raw data'!$B:$B,CONCATENATE($A44,AT$1)),COUNTIF('raw data'!$C:$C,CONCATENATE($A44,AT$1)))),0)</f>
        <v>0</v>
      </c>
      <c r="AU44" s="5">
        <f>IFERROR(IF($A44=AU$1,"", COUNTIF('raw data'!$B:$B,CONCATENATE($A44,AU$1))/SUM(COUNTIF('raw data'!$B:$B,CONCATENATE($A44,AU$1)),COUNTIF('raw data'!$C:$C,CONCATENATE($A44,AU$1)))),0)</f>
        <v>0</v>
      </c>
      <c r="AV44" s="5">
        <f>IFERROR(IF($A44=AV$1,"", COUNTIF('raw data'!$B:$B,CONCATENATE($A44,AV$1))/SUM(COUNTIF('raw data'!$B:$B,CONCATENATE($A44,AV$1)),COUNTIF('raw data'!$C:$C,CONCATENATE($A44,AV$1)))),0)</f>
        <v>0</v>
      </c>
      <c r="AW44" s="5">
        <f>IFERROR(IF($A44=AW$1,"", COUNTIF('raw data'!$B:$B,CONCATENATE($A44,AW$1))/SUM(COUNTIF('raw data'!$B:$B,CONCATENATE($A44,AW$1)),COUNTIF('raw data'!$C:$C,CONCATENATE($A44,AW$1)))),0)</f>
        <v>0</v>
      </c>
      <c r="AX44" s="5">
        <f>IFERROR(IF($A44=AX$1,"", COUNTIF('raw data'!$B:$B,CONCATENATE($A44,AX$1))/SUM(COUNTIF('raw data'!$B:$B,CONCATENATE($A44,AX$1)),COUNTIF('raw data'!$C:$C,CONCATENATE($A44,AX$1)))),0)</f>
        <v>0</v>
      </c>
      <c r="AY44" s="5">
        <f>IFERROR(IF($A44=AY$1,"", COUNTIF('raw data'!$B:$B,CONCATENATE($A44,AY$1))/SUM(COUNTIF('raw data'!$B:$B,CONCATENATE($A44,AY$1)),COUNTIF('raw data'!$C:$C,CONCATENATE($A44,AY$1)))),0)</f>
        <v>0</v>
      </c>
      <c r="AZ44" s="5">
        <f>IFERROR(IF($A44=AZ$1,"", COUNTIF('raw data'!$B:$B,CONCATENATE($A44,AZ$1))/SUM(COUNTIF('raw data'!$B:$B,CONCATENATE($A44,AZ$1)),COUNTIF('raw data'!$C:$C,CONCATENATE($A44,AZ$1)))),0)</f>
        <v>0</v>
      </c>
      <c r="BA44" s="5">
        <f>IFERROR(IF($A44=BA$1,"", COUNTIF('raw data'!$B:$B,CONCATENATE($A44,BA$1))/SUM(COUNTIF('raw data'!$B:$B,CONCATENATE($A44,BA$1)),COUNTIF('raw data'!$C:$C,CONCATENATE($A44,BA$1)))),0)</f>
        <v>0</v>
      </c>
      <c r="BB44" s="5">
        <f>IFERROR(IF($A44=BB$1,"", COUNTIF('raw data'!$B:$B,CONCATENATE($A44,BB$1))/SUM(COUNTIF('raw data'!$B:$B,CONCATENATE($A44,BB$1)),COUNTIF('raw data'!$C:$C,CONCATENATE($A44,BB$1)))),0)</f>
        <v>0</v>
      </c>
      <c r="BC44" s="5">
        <f>IFERROR(IF($A44=BC$1,"", COUNTIF('raw data'!$B:$B,CONCATENATE($A44,BC$1))/SUM(COUNTIF('raw data'!$B:$B,CONCATENATE($A44,BC$1)),COUNTIF('raw data'!$C:$C,CONCATENATE($A44,BC$1)))),0)</f>
        <v>0</v>
      </c>
      <c r="BD44" s="5">
        <f>IFERROR(IF($A44=BD$1,"", COUNTIF('raw data'!$B:$B,CONCATENATE($A44,BD$1))/SUM(COUNTIF('raw data'!$B:$B,CONCATENATE($A44,BD$1)),COUNTIF('raw data'!$C:$C,CONCATENATE($A44,BD$1)))),0)</f>
        <v>0</v>
      </c>
      <c r="BE44" s="5">
        <f>IFERROR(IF($A44=BE$1,"", COUNTIF('raw data'!$B:$B,CONCATENATE($A44,BE$1))/SUM(COUNTIF('raw data'!$B:$B,CONCATENATE($A44,BE$1)),COUNTIF('raw data'!$C:$C,CONCATENATE($A44,BE$1)))),0)</f>
        <v>0</v>
      </c>
      <c r="BF44" s="5">
        <f>IFERROR(IF($A44=BF$1,"", COUNTIF('raw data'!$B:$B,CONCATENATE($A44,BF$1))/SUM(COUNTIF('raw data'!$B:$B,CONCATENATE($A44,BF$1)),COUNTIF('raw data'!$C:$C,CONCATENATE($A44,BF$1)))),0)</f>
        <v>0</v>
      </c>
      <c r="BG44" s="5">
        <f>IFERROR(IF($A44=BG$1,"", COUNTIF('raw data'!$B:$B,CONCATENATE($A44,BG$1))/SUM(COUNTIF('raw data'!$B:$B,CONCATENATE($A44,BG$1)),COUNTIF('raw data'!$C:$C,CONCATENATE($A44,BG$1)))),0)</f>
        <v>0</v>
      </c>
      <c r="BH44" s="5">
        <f>IFERROR(IF($A44=BH$1,"", COUNTIF('raw data'!$B:$B,CONCATENATE($A44,BH$1))/SUM(COUNTIF('raw data'!$B:$B,CONCATENATE($A44,BH$1)),COUNTIF('raw data'!$C:$C,CONCATENATE($A44,BH$1)))),0)</f>
        <v>0</v>
      </c>
      <c r="BI44" s="5">
        <f>IFERROR(IF($A44=BI$1,"", COUNTIF('raw data'!$B:$B,CONCATENATE($A44,BI$1))/SUM(COUNTIF('raw data'!$B:$B,CONCATENATE($A44,BI$1)),COUNTIF('raw data'!$C:$C,CONCATENATE($A44,BI$1)))),0)</f>
        <v>0</v>
      </c>
      <c r="BJ44" s="5">
        <f>IFERROR(IF($A44=BJ$1,"", COUNTIF('raw data'!$B:$B,CONCATENATE($A44,BJ$1))/SUM(COUNTIF('raw data'!$B:$B,CONCATENATE($A44,BJ$1)),COUNTIF('raw data'!$C:$C,CONCATENATE($A44,BJ$1)))),0)</f>
        <v>0</v>
      </c>
      <c r="BK44" s="5">
        <f>IFERROR(IF($A44=BK$1,"", COUNTIF('raw data'!$B:$B,CONCATENATE($A44,BK$1))/SUM(COUNTIF('raw data'!$B:$B,CONCATENATE($A44,BK$1)),COUNTIF('raw data'!$C:$C,CONCATENATE($A44,BK$1)))),0)</f>
        <v>0</v>
      </c>
      <c r="BL44" s="5">
        <f>IFERROR(IF($A44=BL$1,"", COUNTIF('raw data'!$B:$B,CONCATENATE($A44,BL$1))/SUM(COUNTIF('raw data'!$B:$B,CONCATENATE($A44,BL$1)),COUNTIF('raw data'!$C:$C,CONCATENATE($A44,BL$1)))),0)</f>
        <v>0</v>
      </c>
      <c r="BM44" s="5">
        <f>IFERROR(IF($A44=BM$1,"", COUNTIF('raw data'!$B:$B,CONCATENATE($A44,BM$1))/SUM(COUNTIF('raw data'!$B:$B,CONCATENATE($A44,BM$1)),COUNTIF('raw data'!$C:$C,CONCATENATE($A44,BM$1)))),0)</f>
        <v>0</v>
      </c>
      <c r="BN44" s="5">
        <f>IFERROR(IF($A44=BN$1,"", COUNTIF('raw data'!$B:$B,CONCATENATE($A44,BN$1))/SUM(COUNTIF('raw data'!$B:$B,CONCATENATE($A44,BN$1)),COUNTIF('raw data'!$C:$C,CONCATENATE($A44,BN$1)))),0)</f>
        <v>0</v>
      </c>
      <c r="BO44" s="5">
        <f>IFERROR(IF($A44=BO$1,"", COUNTIF('raw data'!$B:$B,CONCATENATE($A44,BO$1))/SUM(COUNTIF('raw data'!$B:$B,CONCATENATE($A44,BO$1)),COUNTIF('raw data'!$C:$C,CONCATENATE($A44,BO$1)))),0)</f>
        <v>0</v>
      </c>
      <c r="BP44" s="5">
        <f>IFERROR(IF($A44=BP$1,"", COUNTIF('raw data'!$B:$B,CONCATENATE($A44,BP$1))/SUM(COUNTIF('raw data'!$B:$B,CONCATENATE($A44,BP$1)),COUNTIF('raw data'!$C:$C,CONCATENATE($A44,BP$1)))),0)</f>
        <v>0</v>
      </c>
      <c r="BQ44" s="5">
        <f>IFERROR(IF($A44=BQ$1,"", COUNTIF('raw data'!$B:$B,CONCATENATE($A44,BQ$1))/SUM(COUNTIF('raw data'!$B:$B,CONCATENATE($A44,BQ$1)),COUNTIF('raw data'!$C:$C,CONCATENATE($A44,BQ$1)))),0)</f>
        <v>0</v>
      </c>
      <c r="BR44" s="5">
        <f>IFERROR(IF($A44=BR$1,"", COUNTIF('raw data'!$B:$B,CONCATENATE($A44,BR$1))/SUM(COUNTIF('raw data'!$B:$B,CONCATENATE($A44,BR$1)),COUNTIF('raw data'!$C:$C,CONCATENATE($A44,BR$1)))),0)</f>
        <v>0</v>
      </c>
      <c r="BS44" s="5">
        <f>IFERROR(IF($A44=BS$1,"", COUNTIF('raw data'!$B:$B,CONCATENATE($A44,BS$1))/SUM(COUNTIF('raw data'!$B:$B,CONCATENATE($A44,BS$1)),COUNTIF('raw data'!$C:$C,CONCATENATE($A44,BS$1)))),0)</f>
        <v>0</v>
      </c>
      <c r="BT44" s="5">
        <f>IFERROR(IF($A44=BT$1,"", COUNTIF('raw data'!$B:$B,CONCATENATE($A44,BT$1))/SUM(COUNTIF('raw data'!$B:$B,CONCATENATE($A44,BT$1)),COUNTIF('raw data'!$C:$C,CONCATENATE($A44,BT$1)))),0)</f>
        <v>0</v>
      </c>
      <c r="BU44" s="5">
        <f>IFERROR(IF($A44=BU$1,"", COUNTIF('raw data'!$B:$B,CONCATENATE($A44,BU$1))/SUM(COUNTIF('raw data'!$B:$B,CONCATENATE($A44,BU$1)),COUNTIF('raw data'!$C:$C,CONCATENATE($A44,BU$1)))),0)</f>
        <v>0</v>
      </c>
      <c r="BV44" s="5">
        <f>IFERROR(IF($A44=BV$1,"", COUNTIF('raw data'!$B:$B,CONCATENATE($A44,BV$1))/SUM(COUNTIF('raw data'!$B:$B,CONCATENATE($A44,BV$1)),COUNTIF('raw data'!$C:$C,CONCATENATE($A44,BV$1)))),0)</f>
        <v>0</v>
      </c>
      <c r="BW44" s="5">
        <f>IFERROR(IF($A44=BW$1,"", COUNTIF('raw data'!$B:$B,CONCATENATE($A44,BW$1))/SUM(COUNTIF('raw data'!$B:$B,CONCATENATE($A44,BW$1)),COUNTIF('raw data'!$C:$C,CONCATENATE($A44,BW$1)))),0)</f>
        <v>0</v>
      </c>
      <c r="BX44" s="5">
        <f>IFERROR(IF($A44=BX$1,"", COUNTIF('raw data'!$B:$B,CONCATENATE($A44,BX$1))/SUM(COUNTIF('raw data'!$B:$B,CONCATENATE($A44,BX$1)),COUNTIF('raw data'!$C:$C,CONCATENATE($A44,BX$1)))),0)</f>
        <v>0</v>
      </c>
      <c r="BY44" s="5">
        <f>IFERROR(IF($A44=BY$1,"", COUNTIF('raw data'!$B:$B,CONCATENATE($A44,BY$1))/SUM(COUNTIF('raw data'!$B:$B,CONCATENATE($A44,BY$1)),COUNTIF('raw data'!$C:$C,CONCATENATE($A44,BY$1)))),0)</f>
        <v>0</v>
      </c>
      <c r="BZ44" s="5">
        <f>IFERROR(IF($A44=BZ$1,"", COUNTIF('raw data'!$B:$B,CONCATENATE($A44,BZ$1))/SUM(COUNTIF('raw data'!$B:$B,CONCATENATE($A44,BZ$1)),COUNTIF('raw data'!$C:$C,CONCATENATE($A44,BZ$1)))),0)</f>
        <v>0</v>
      </c>
      <c r="CA44" s="5">
        <f>IFERROR(IF($A44=CA$1,"", COUNTIF('raw data'!$B:$B,CONCATENATE($A44,CA$1))/SUM(COUNTIF('raw data'!$B:$B,CONCATENATE($A44,CA$1)),COUNTIF('raw data'!$C:$C,CONCATENATE($A44,CA$1)))),0)</f>
        <v>0</v>
      </c>
    </row>
    <row r="45">
      <c r="A45" s="6" t="str">
        <f>'winlose rates'!A45</f>
        <v>magikoopa</v>
      </c>
      <c r="B45" s="5">
        <f>IFERROR(IF($A45=B$1,"", COUNTIF('raw data'!$B:$B,CONCATENATE($A45,B$1))/SUM(COUNTIF('raw data'!$B:$B,CONCATENATE($A45,B$1)),COUNTIF('raw data'!$C:$C,CONCATENATE($A45,B$1)))),0)</f>
        <v>0</v>
      </c>
      <c r="C45" s="5">
        <f>IFERROR(IF($A45=C$1,"", COUNTIF('raw data'!$B:$B,CONCATENATE($A45,C$1))/SUM(COUNTIF('raw data'!$B:$B,CONCATENATE($A45,C$1)),COUNTIF('raw data'!$C:$C,CONCATENATE($A45,C$1)))),0)</f>
        <v>0</v>
      </c>
      <c r="D45" s="5">
        <f>IFERROR(IF($A45=D$1,"", COUNTIF('raw data'!$B:$B,CONCATENATE($A45,D$1))/SUM(COUNTIF('raw data'!$B:$B,CONCATENATE($A45,D$1)),COUNTIF('raw data'!$C:$C,CONCATENATE($A45,D$1)))),0)</f>
        <v>0</v>
      </c>
      <c r="E45" s="5">
        <f>IFERROR(IF($A45=E$1,"", COUNTIF('raw data'!$B:$B,CONCATENATE($A45,E$1))/SUM(COUNTIF('raw data'!$B:$B,CONCATENATE($A45,E$1)),COUNTIF('raw data'!$C:$C,CONCATENATE($A45,E$1)))),0)</f>
        <v>0</v>
      </c>
      <c r="F45" s="5">
        <f>IFERROR(IF($A45=F$1,"", COUNTIF('raw data'!$B:$B,CONCATENATE($A45,F$1))/SUM(COUNTIF('raw data'!$B:$B,CONCATENATE($A45,F$1)),COUNTIF('raw data'!$C:$C,CONCATENATE($A45,F$1)))),0)</f>
        <v>0</v>
      </c>
      <c r="G45" s="5">
        <f>IFERROR(IF($A45=G$1,"", COUNTIF('raw data'!$B:$B,CONCATENATE($A45,G$1))/SUM(COUNTIF('raw data'!$B:$B,CONCATENATE($A45,G$1)),COUNTIF('raw data'!$C:$C,CONCATENATE($A45,G$1)))),0)</f>
        <v>0</v>
      </c>
      <c r="H45" s="5">
        <f>IFERROR(IF($A45=H$1,"", COUNTIF('raw data'!$B:$B,CONCATENATE($A45,H$1))/SUM(COUNTIF('raw data'!$B:$B,CONCATENATE($A45,H$1)),COUNTIF('raw data'!$C:$C,CONCATENATE($A45,H$1)))),0)</f>
        <v>0</v>
      </c>
      <c r="I45" s="5">
        <f>IFERROR(IF($A45=I$1,"", COUNTIF('raw data'!$B:$B,CONCATENATE($A45,I$1))/SUM(COUNTIF('raw data'!$B:$B,CONCATENATE($A45,I$1)),COUNTIF('raw data'!$C:$C,CONCATENATE($A45,I$1)))),0)</f>
        <v>0</v>
      </c>
      <c r="J45" s="5">
        <f>IFERROR(IF($A45=J$1,"", COUNTIF('raw data'!$B:$B,CONCATENATE($A45,J$1))/SUM(COUNTIF('raw data'!$B:$B,CONCATENATE($A45,J$1)),COUNTIF('raw data'!$C:$C,CONCATENATE($A45,J$1)))),0)</f>
        <v>0</v>
      </c>
      <c r="K45" s="5">
        <f>IFERROR(IF($A45=K$1,"", COUNTIF('raw data'!$B:$B,CONCATENATE($A45,K$1))/SUM(COUNTIF('raw data'!$B:$B,CONCATENATE($A45,K$1)),COUNTIF('raw data'!$C:$C,CONCATENATE($A45,K$1)))),0)</f>
        <v>0</v>
      </c>
      <c r="L45" s="5">
        <f>IFERROR(IF($A45=L$1,"", COUNTIF('raw data'!$B:$B,CONCATENATE($A45,L$1))/SUM(COUNTIF('raw data'!$B:$B,CONCATENATE($A45,L$1)),COUNTIF('raw data'!$C:$C,CONCATENATE($A45,L$1)))),0)</f>
        <v>0</v>
      </c>
      <c r="M45" s="5">
        <f>IFERROR(IF($A45=M$1,"", COUNTIF('raw data'!$B:$B,CONCATENATE($A45,M$1))/SUM(COUNTIF('raw data'!$B:$B,CONCATENATE($A45,M$1)),COUNTIF('raw data'!$C:$C,CONCATENATE($A45,M$1)))),0)</f>
        <v>0</v>
      </c>
      <c r="N45" s="5">
        <f>IFERROR(IF($A45=N$1,"", COUNTIF('raw data'!$B:$B,CONCATENATE($A45,N$1))/SUM(COUNTIF('raw data'!$B:$B,CONCATENATE($A45,N$1)),COUNTIF('raw data'!$C:$C,CONCATENATE($A45,N$1)))),0)</f>
        <v>0</v>
      </c>
      <c r="O45" s="5">
        <f>IFERROR(IF($A45=O$1,"", COUNTIF('raw data'!$B:$B,CONCATENATE($A45,O$1))/SUM(COUNTIF('raw data'!$B:$B,CONCATENATE($A45,O$1)),COUNTIF('raw data'!$C:$C,CONCATENATE($A45,O$1)))),0)</f>
        <v>0</v>
      </c>
      <c r="P45" s="5">
        <f>IFERROR(IF($A45=P$1,"", COUNTIF('raw data'!$B:$B,CONCATENATE($A45,P$1))/SUM(COUNTIF('raw data'!$B:$B,CONCATENATE($A45,P$1)),COUNTIF('raw data'!$C:$C,CONCATENATE($A45,P$1)))),0)</f>
        <v>0</v>
      </c>
      <c r="Q45" s="5">
        <f>IFERROR(IF($A45=Q$1,"", COUNTIF('raw data'!$B:$B,CONCATENATE($A45,Q$1))/SUM(COUNTIF('raw data'!$B:$B,CONCATENATE($A45,Q$1)),COUNTIF('raw data'!$C:$C,CONCATENATE($A45,Q$1)))),0)</f>
        <v>0</v>
      </c>
      <c r="R45" s="5">
        <f>IFERROR(IF($A45=R$1,"", COUNTIF('raw data'!$B:$B,CONCATENATE($A45,R$1))/SUM(COUNTIF('raw data'!$B:$B,CONCATENATE($A45,R$1)),COUNTIF('raw data'!$C:$C,CONCATENATE($A45,R$1)))),0)</f>
        <v>0</v>
      </c>
      <c r="S45" s="5">
        <f>IFERROR(IF($A45=S$1,"", COUNTIF('raw data'!$B:$B,CONCATENATE($A45,S$1))/SUM(COUNTIF('raw data'!$B:$B,CONCATENATE($A45,S$1)),COUNTIF('raw data'!$C:$C,CONCATENATE($A45,S$1)))),0)</f>
        <v>0</v>
      </c>
      <c r="T45" s="5">
        <f>IFERROR(IF($A45=T$1,"", COUNTIF('raw data'!$B:$B,CONCATENATE($A45,T$1))/SUM(COUNTIF('raw data'!$B:$B,CONCATENATE($A45,T$1)),COUNTIF('raw data'!$C:$C,CONCATENATE($A45,T$1)))),0)</f>
        <v>0</v>
      </c>
      <c r="U45" s="5">
        <f>IFERROR(IF($A45=U$1,"", COUNTIF('raw data'!$B:$B,CONCATENATE($A45,U$1))/SUM(COUNTIF('raw data'!$B:$B,CONCATENATE($A45,U$1)),COUNTIF('raw data'!$C:$C,CONCATENATE($A45,U$1)))),0)</f>
        <v>0</v>
      </c>
      <c r="V45" s="5">
        <f>IFERROR(IF($A45=V$1,"", COUNTIF('raw data'!$B:$B,CONCATENATE($A45,V$1))/SUM(COUNTIF('raw data'!$B:$B,CONCATENATE($A45,V$1)),COUNTIF('raw data'!$C:$C,CONCATENATE($A45,V$1)))),0)</f>
        <v>0</v>
      </c>
      <c r="W45" s="5">
        <f>IFERROR(IF($A45=W$1,"", COUNTIF('raw data'!$B:$B,CONCATENATE($A45,W$1))/SUM(COUNTIF('raw data'!$B:$B,CONCATENATE($A45,W$1)),COUNTIF('raw data'!$C:$C,CONCATENATE($A45,W$1)))),0)</f>
        <v>0</v>
      </c>
      <c r="X45" s="5">
        <f>IFERROR(IF($A45=X$1,"", COUNTIF('raw data'!$B:$B,CONCATENATE($A45,X$1))/SUM(COUNTIF('raw data'!$B:$B,CONCATENATE($A45,X$1)),COUNTIF('raw data'!$C:$C,CONCATENATE($A45,X$1)))),0)</f>
        <v>0</v>
      </c>
      <c r="Y45" s="5">
        <f>IFERROR(IF($A45=Y$1,"", COUNTIF('raw data'!$B:$B,CONCATENATE($A45,Y$1))/SUM(COUNTIF('raw data'!$B:$B,CONCATENATE($A45,Y$1)),COUNTIF('raw data'!$C:$C,CONCATENATE($A45,Y$1)))),0)</f>
        <v>0</v>
      </c>
      <c r="Z45" s="5">
        <f>IFERROR(IF($A45=Z$1,"", COUNTIF('raw data'!$B:$B,CONCATENATE($A45,Z$1))/SUM(COUNTIF('raw data'!$B:$B,CONCATENATE($A45,Z$1)),COUNTIF('raw data'!$C:$C,CONCATENATE($A45,Z$1)))),0)</f>
        <v>0</v>
      </c>
      <c r="AA45" s="5">
        <f>IFERROR(IF($A45=AA$1,"", COUNTIF('raw data'!$B:$B,CONCATENATE($A45,AA$1))/SUM(COUNTIF('raw data'!$B:$B,CONCATENATE($A45,AA$1)),COUNTIF('raw data'!$C:$C,CONCATENATE($A45,AA$1)))),0)</f>
        <v>0</v>
      </c>
      <c r="AB45" s="5">
        <f>IFERROR(IF($A45=AB$1,"", COUNTIF('raw data'!$B:$B,CONCATENATE($A45,AB$1))/SUM(COUNTIF('raw data'!$B:$B,CONCATENATE($A45,AB$1)),COUNTIF('raw data'!$C:$C,CONCATENATE($A45,AB$1)))),0)</f>
        <v>0</v>
      </c>
      <c r="AC45" s="5">
        <f>IFERROR(IF($A45=AC$1,"", COUNTIF('raw data'!$B:$B,CONCATENATE($A45,AC$1))/SUM(COUNTIF('raw data'!$B:$B,CONCATENATE($A45,AC$1)),COUNTIF('raw data'!$C:$C,CONCATENATE($A45,AC$1)))),0)</f>
        <v>0</v>
      </c>
      <c r="AD45" s="5">
        <f>IFERROR(IF($A45=AD$1,"", COUNTIF('raw data'!$B:$B,CONCATENATE($A45,AD$1))/SUM(COUNTIF('raw data'!$B:$B,CONCATENATE($A45,AD$1)),COUNTIF('raw data'!$C:$C,CONCATENATE($A45,AD$1)))),0)</f>
        <v>0</v>
      </c>
      <c r="AE45" s="5">
        <f>IFERROR(IF($A45=AE$1,"", COUNTIF('raw data'!$B:$B,CONCATENATE($A45,AE$1))/SUM(COUNTIF('raw data'!$B:$B,CONCATENATE($A45,AE$1)),COUNTIF('raw data'!$C:$C,CONCATENATE($A45,AE$1)))),0)</f>
        <v>0</v>
      </c>
      <c r="AF45" s="5">
        <f>IFERROR(IF($A45=AF$1,"", COUNTIF('raw data'!$B:$B,CONCATENATE($A45,AF$1))/SUM(COUNTIF('raw data'!$B:$B,CONCATENATE($A45,AF$1)),COUNTIF('raw data'!$C:$C,CONCATENATE($A45,AF$1)))),0)</f>
        <v>0</v>
      </c>
      <c r="AG45" s="5">
        <f>IFERROR(IF($A45=AG$1,"", COUNTIF('raw data'!$B:$B,CONCATENATE($A45,AG$1))/SUM(COUNTIF('raw data'!$B:$B,CONCATENATE($A45,AG$1)),COUNTIF('raw data'!$C:$C,CONCATENATE($A45,AG$1)))),0)</f>
        <v>0</v>
      </c>
      <c r="AH45" s="5">
        <f>IFERROR(IF($A45=AH$1,"", COUNTIF('raw data'!$B:$B,CONCATENATE($A45,AH$1))/SUM(COUNTIF('raw data'!$B:$B,CONCATENATE($A45,AH$1)),COUNTIF('raw data'!$C:$C,CONCATENATE($A45,AH$1)))),0)</f>
        <v>0</v>
      </c>
      <c r="AI45" s="5">
        <f>IFERROR(IF($A45=AI$1,"", COUNTIF('raw data'!$B:$B,CONCATENATE($A45,AI$1))/SUM(COUNTIF('raw data'!$B:$B,CONCATENATE($A45,AI$1)),COUNTIF('raw data'!$C:$C,CONCATENATE($A45,AI$1)))),0)</f>
        <v>0</v>
      </c>
      <c r="AJ45" s="5">
        <f>IFERROR(IF($A45=AJ$1,"", COUNTIF('raw data'!$B:$B,CONCATENATE($A45,AJ$1))/SUM(COUNTIF('raw data'!$B:$B,CONCATENATE($A45,AJ$1)),COUNTIF('raw data'!$C:$C,CONCATENATE($A45,AJ$1)))),0)</f>
        <v>0</v>
      </c>
      <c r="AK45" s="5">
        <f>IFERROR(IF($A45=AK$1,"", COUNTIF('raw data'!$B:$B,CONCATENATE($A45,AK$1))/SUM(COUNTIF('raw data'!$B:$B,CONCATENATE($A45,AK$1)),COUNTIF('raw data'!$C:$C,CONCATENATE($A45,AK$1)))),0)</f>
        <v>0</v>
      </c>
      <c r="AL45" s="5">
        <f>IFERROR(IF($A45=AL$1,"", COUNTIF('raw data'!$B:$B,CONCATENATE($A45,AL$1))/SUM(COUNTIF('raw data'!$B:$B,CONCATENATE($A45,AL$1)),COUNTIF('raw data'!$C:$C,CONCATENATE($A45,AL$1)))),0)</f>
        <v>0</v>
      </c>
      <c r="AM45" s="5">
        <f>IFERROR(IF($A45=AM$1,"", COUNTIF('raw data'!$B:$B,CONCATENATE($A45,AM$1))/SUM(COUNTIF('raw data'!$B:$B,CONCATENATE($A45,AM$1)),COUNTIF('raw data'!$C:$C,CONCATENATE($A45,AM$1)))),0)</f>
        <v>0</v>
      </c>
      <c r="AN45" s="5">
        <f>IFERROR(IF($A45=AN$1,"", COUNTIF('raw data'!$B:$B,CONCATENATE($A45,AN$1))/SUM(COUNTIF('raw data'!$B:$B,CONCATENATE($A45,AN$1)),COUNTIF('raw data'!$C:$C,CONCATENATE($A45,AN$1)))),0)</f>
        <v>0</v>
      </c>
      <c r="AO45" s="5">
        <f>IFERROR(IF($A45=AO$1,"", COUNTIF('raw data'!$B:$B,CONCATENATE($A45,AO$1))/SUM(COUNTIF('raw data'!$B:$B,CONCATENATE($A45,AO$1)),COUNTIF('raw data'!$C:$C,CONCATENATE($A45,AO$1)))),0)</f>
        <v>0</v>
      </c>
      <c r="AP45" s="5">
        <f>IFERROR(IF($A45=AP$1,"", COUNTIF('raw data'!$B:$B,CONCATENATE($A45,AP$1))/SUM(COUNTIF('raw data'!$B:$B,CONCATENATE($A45,AP$1)),COUNTIF('raw data'!$C:$C,CONCATENATE($A45,AP$1)))),0)</f>
        <v>0</v>
      </c>
      <c r="AQ45" s="5">
        <f>IFERROR(IF($A45=AQ$1,"", COUNTIF('raw data'!$B:$B,CONCATENATE($A45,AQ$1))/SUM(COUNTIF('raw data'!$B:$B,CONCATENATE($A45,AQ$1)),COUNTIF('raw data'!$C:$C,CONCATENATE($A45,AQ$1)))),0)</f>
        <v>0</v>
      </c>
      <c r="AR45" s="5">
        <f>IFERROR(IF($A45=AR$1,"", COUNTIF('raw data'!$B:$B,CONCATENATE($A45,AR$1))/SUM(COUNTIF('raw data'!$B:$B,CONCATENATE($A45,AR$1)),COUNTIF('raw data'!$C:$C,CONCATENATE($A45,AR$1)))),0)</f>
        <v>0</v>
      </c>
      <c r="AS45" s="5" t="str">
        <f>IFERROR(IF($A45=AS$1,"", COUNTIF('raw data'!$B:$B,CONCATENATE($A45,AS$1))/SUM(COUNTIF('raw data'!$B:$B,CONCATENATE($A45,AS$1)),COUNTIF('raw data'!$C:$C,CONCATENATE($A45,AS$1)))),0)</f>
        <v/>
      </c>
      <c r="AT45" s="5">
        <f>IFERROR(IF($A45=AT$1,"", COUNTIF('raw data'!$B:$B,CONCATENATE($A45,AT$1))/SUM(COUNTIF('raw data'!$B:$B,CONCATENATE($A45,AT$1)),COUNTIF('raw data'!$C:$C,CONCATENATE($A45,AT$1)))),0)</f>
        <v>0</v>
      </c>
      <c r="AU45" s="5">
        <f>IFERROR(IF($A45=AU$1,"", COUNTIF('raw data'!$B:$B,CONCATENATE($A45,AU$1))/SUM(COUNTIF('raw data'!$B:$B,CONCATENATE($A45,AU$1)),COUNTIF('raw data'!$C:$C,CONCATENATE($A45,AU$1)))),0)</f>
        <v>0</v>
      </c>
      <c r="AV45" s="5">
        <f>IFERROR(IF($A45=AV$1,"", COUNTIF('raw data'!$B:$B,CONCATENATE($A45,AV$1))/SUM(COUNTIF('raw data'!$B:$B,CONCATENATE($A45,AV$1)),COUNTIF('raw data'!$C:$C,CONCATENATE($A45,AV$1)))),0)</f>
        <v>0</v>
      </c>
      <c r="AW45" s="5">
        <f>IFERROR(IF($A45=AW$1,"", COUNTIF('raw data'!$B:$B,CONCATENATE($A45,AW$1))/SUM(COUNTIF('raw data'!$B:$B,CONCATENATE($A45,AW$1)),COUNTIF('raw data'!$C:$C,CONCATENATE($A45,AW$1)))),0)</f>
        <v>0</v>
      </c>
      <c r="AX45" s="5">
        <f>IFERROR(IF($A45=AX$1,"", COUNTIF('raw data'!$B:$B,CONCATENATE($A45,AX$1))/SUM(COUNTIF('raw data'!$B:$B,CONCATENATE($A45,AX$1)),COUNTIF('raw data'!$C:$C,CONCATENATE($A45,AX$1)))),0)</f>
        <v>0</v>
      </c>
      <c r="AY45" s="5">
        <f>IFERROR(IF($A45=AY$1,"", COUNTIF('raw data'!$B:$B,CONCATENATE($A45,AY$1))/SUM(COUNTIF('raw data'!$B:$B,CONCATENATE($A45,AY$1)),COUNTIF('raw data'!$C:$C,CONCATENATE($A45,AY$1)))),0)</f>
        <v>0</v>
      </c>
      <c r="AZ45" s="5">
        <f>IFERROR(IF($A45=AZ$1,"", COUNTIF('raw data'!$B:$B,CONCATENATE($A45,AZ$1))/SUM(COUNTIF('raw data'!$B:$B,CONCATENATE($A45,AZ$1)),COUNTIF('raw data'!$C:$C,CONCATENATE($A45,AZ$1)))),0)</f>
        <v>0</v>
      </c>
      <c r="BA45" s="5">
        <f>IFERROR(IF($A45=BA$1,"", COUNTIF('raw data'!$B:$B,CONCATENATE($A45,BA$1))/SUM(COUNTIF('raw data'!$B:$B,CONCATENATE($A45,BA$1)),COUNTIF('raw data'!$C:$C,CONCATENATE($A45,BA$1)))),0)</f>
        <v>0</v>
      </c>
      <c r="BB45" s="5">
        <f>IFERROR(IF($A45=BB$1,"", COUNTIF('raw data'!$B:$B,CONCATENATE($A45,BB$1))/SUM(COUNTIF('raw data'!$B:$B,CONCATENATE($A45,BB$1)),COUNTIF('raw data'!$C:$C,CONCATENATE($A45,BB$1)))),0)</f>
        <v>0</v>
      </c>
      <c r="BC45" s="5">
        <f>IFERROR(IF($A45=BC$1,"", COUNTIF('raw data'!$B:$B,CONCATENATE($A45,BC$1))/SUM(COUNTIF('raw data'!$B:$B,CONCATENATE($A45,BC$1)),COUNTIF('raw data'!$C:$C,CONCATENATE($A45,BC$1)))),0)</f>
        <v>0</v>
      </c>
      <c r="BD45" s="5">
        <f>IFERROR(IF($A45=BD$1,"", COUNTIF('raw data'!$B:$B,CONCATENATE($A45,BD$1))/SUM(COUNTIF('raw data'!$B:$B,CONCATENATE($A45,BD$1)),COUNTIF('raw data'!$C:$C,CONCATENATE($A45,BD$1)))),0)</f>
        <v>0</v>
      </c>
      <c r="BE45" s="5">
        <f>IFERROR(IF($A45=BE$1,"", COUNTIF('raw data'!$B:$B,CONCATENATE($A45,BE$1))/SUM(COUNTIF('raw data'!$B:$B,CONCATENATE($A45,BE$1)),COUNTIF('raw data'!$C:$C,CONCATENATE($A45,BE$1)))),0)</f>
        <v>0</v>
      </c>
      <c r="BF45" s="5">
        <f>IFERROR(IF($A45=BF$1,"", COUNTIF('raw data'!$B:$B,CONCATENATE($A45,BF$1))/SUM(COUNTIF('raw data'!$B:$B,CONCATENATE($A45,BF$1)),COUNTIF('raw data'!$C:$C,CONCATENATE($A45,BF$1)))),0)</f>
        <v>0</v>
      </c>
      <c r="BG45" s="5">
        <f>IFERROR(IF($A45=BG$1,"", COUNTIF('raw data'!$B:$B,CONCATENATE($A45,BG$1))/SUM(COUNTIF('raw data'!$B:$B,CONCATENATE($A45,BG$1)),COUNTIF('raw data'!$C:$C,CONCATENATE($A45,BG$1)))),0)</f>
        <v>0</v>
      </c>
      <c r="BH45" s="5">
        <f>IFERROR(IF($A45=BH$1,"", COUNTIF('raw data'!$B:$B,CONCATENATE($A45,BH$1))/SUM(COUNTIF('raw data'!$B:$B,CONCATENATE($A45,BH$1)),COUNTIF('raw data'!$C:$C,CONCATENATE($A45,BH$1)))),0)</f>
        <v>0</v>
      </c>
      <c r="BI45" s="5">
        <f>IFERROR(IF($A45=BI$1,"", COUNTIF('raw data'!$B:$B,CONCATENATE($A45,BI$1))/SUM(COUNTIF('raw data'!$B:$B,CONCATENATE($A45,BI$1)),COUNTIF('raw data'!$C:$C,CONCATENATE($A45,BI$1)))),0)</f>
        <v>0</v>
      </c>
      <c r="BJ45" s="5">
        <f>IFERROR(IF($A45=BJ$1,"", COUNTIF('raw data'!$B:$B,CONCATENATE($A45,BJ$1))/SUM(COUNTIF('raw data'!$B:$B,CONCATENATE($A45,BJ$1)),COUNTIF('raw data'!$C:$C,CONCATENATE($A45,BJ$1)))),0)</f>
        <v>0</v>
      </c>
      <c r="BK45" s="5">
        <f>IFERROR(IF($A45=BK$1,"", COUNTIF('raw data'!$B:$B,CONCATENATE($A45,BK$1))/SUM(COUNTIF('raw data'!$B:$B,CONCATENATE($A45,BK$1)),COUNTIF('raw data'!$C:$C,CONCATENATE($A45,BK$1)))),0)</f>
        <v>0</v>
      </c>
      <c r="BL45" s="5">
        <f>IFERROR(IF($A45=BL$1,"", COUNTIF('raw data'!$B:$B,CONCATENATE($A45,BL$1))/SUM(COUNTIF('raw data'!$B:$B,CONCATENATE($A45,BL$1)),COUNTIF('raw data'!$C:$C,CONCATENATE($A45,BL$1)))),0)</f>
        <v>0</v>
      </c>
      <c r="BM45" s="5">
        <f>IFERROR(IF($A45=BM$1,"", COUNTIF('raw data'!$B:$B,CONCATENATE($A45,BM$1))/SUM(COUNTIF('raw data'!$B:$B,CONCATENATE($A45,BM$1)),COUNTIF('raw data'!$C:$C,CONCATENATE($A45,BM$1)))),0)</f>
        <v>0</v>
      </c>
      <c r="BN45" s="5">
        <f>IFERROR(IF($A45=BN$1,"", COUNTIF('raw data'!$B:$B,CONCATENATE($A45,BN$1))/SUM(COUNTIF('raw data'!$B:$B,CONCATENATE($A45,BN$1)),COUNTIF('raw data'!$C:$C,CONCATENATE($A45,BN$1)))),0)</f>
        <v>0</v>
      </c>
      <c r="BO45" s="5">
        <f>IFERROR(IF($A45=BO$1,"", COUNTIF('raw data'!$B:$B,CONCATENATE($A45,BO$1))/SUM(COUNTIF('raw data'!$B:$B,CONCATENATE($A45,BO$1)),COUNTIF('raw data'!$C:$C,CONCATENATE($A45,BO$1)))),0)</f>
        <v>0</v>
      </c>
      <c r="BP45" s="5">
        <f>IFERROR(IF($A45=BP$1,"", COUNTIF('raw data'!$B:$B,CONCATENATE($A45,BP$1))/SUM(COUNTIF('raw data'!$B:$B,CONCATENATE($A45,BP$1)),COUNTIF('raw data'!$C:$C,CONCATENATE($A45,BP$1)))),0)</f>
        <v>0</v>
      </c>
      <c r="BQ45" s="5">
        <f>IFERROR(IF($A45=BQ$1,"", COUNTIF('raw data'!$B:$B,CONCATENATE($A45,BQ$1))/SUM(COUNTIF('raw data'!$B:$B,CONCATENATE($A45,BQ$1)),COUNTIF('raw data'!$C:$C,CONCATENATE($A45,BQ$1)))),0)</f>
        <v>0</v>
      </c>
      <c r="BR45" s="5">
        <f>IFERROR(IF($A45=BR$1,"", COUNTIF('raw data'!$B:$B,CONCATENATE($A45,BR$1))/SUM(COUNTIF('raw data'!$B:$B,CONCATENATE($A45,BR$1)),COUNTIF('raw data'!$C:$C,CONCATENATE($A45,BR$1)))),0)</f>
        <v>0</v>
      </c>
      <c r="BS45" s="5">
        <f>IFERROR(IF($A45=BS$1,"", COUNTIF('raw data'!$B:$B,CONCATENATE($A45,BS$1))/SUM(COUNTIF('raw data'!$B:$B,CONCATENATE($A45,BS$1)),COUNTIF('raw data'!$C:$C,CONCATENATE($A45,BS$1)))),0)</f>
        <v>0</v>
      </c>
      <c r="BT45" s="5">
        <f>IFERROR(IF($A45=BT$1,"", COUNTIF('raw data'!$B:$B,CONCATENATE($A45,BT$1))/SUM(COUNTIF('raw data'!$B:$B,CONCATENATE($A45,BT$1)),COUNTIF('raw data'!$C:$C,CONCATENATE($A45,BT$1)))),0)</f>
        <v>0</v>
      </c>
      <c r="BU45" s="5">
        <f>IFERROR(IF($A45=BU$1,"", COUNTIF('raw data'!$B:$B,CONCATENATE($A45,BU$1))/SUM(COUNTIF('raw data'!$B:$B,CONCATENATE($A45,BU$1)),COUNTIF('raw data'!$C:$C,CONCATENATE($A45,BU$1)))),0)</f>
        <v>0</v>
      </c>
      <c r="BV45" s="5">
        <f>IFERROR(IF($A45=BV$1,"", COUNTIF('raw data'!$B:$B,CONCATENATE($A45,BV$1))/SUM(COUNTIF('raw data'!$B:$B,CONCATENATE($A45,BV$1)),COUNTIF('raw data'!$C:$C,CONCATENATE($A45,BV$1)))),0)</f>
        <v>0</v>
      </c>
      <c r="BW45" s="5">
        <f>IFERROR(IF($A45=BW$1,"", COUNTIF('raw data'!$B:$B,CONCATENATE($A45,BW$1))/SUM(COUNTIF('raw data'!$B:$B,CONCATENATE($A45,BW$1)),COUNTIF('raw data'!$C:$C,CONCATENATE($A45,BW$1)))),0)</f>
        <v>0</v>
      </c>
      <c r="BX45" s="5">
        <f>IFERROR(IF($A45=BX$1,"", COUNTIF('raw data'!$B:$B,CONCATENATE($A45,BX$1))/SUM(COUNTIF('raw data'!$B:$B,CONCATENATE($A45,BX$1)),COUNTIF('raw data'!$C:$C,CONCATENATE($A45,BX$1)))),0)</f>
        <v>0</v>
      </c>
      <c r="BY45" s="5">
        <f>IFERROR(IF($A45=BY$1,"", COUNTIF('raw data'!$B:$B,CONCATENATE($A45,BY$1))/SUM(COUNTIF('raw data'!$B:$B,CONCATENATE($A45,BY$1)),COUNTIF('raw data'!$C:$C,CONCATENATE($A45,BY$1)))),0)</f>
        <v>0</v>
      </c>
      <c r="BZ45" s="5">
        <f>IFERROR(IF($A45=BZ$1,"", COUNTIF('raw data'!$B:$B,CONCATENATE($A45,BZ$1))/SUM(COUNTIF('raw data'!$B:$B,CONCATENATE($A45,BZ$1)),COUNTIF('raw data'!$C:$C,CONCATENATE($A45,BZ$1)))),0)</f>
        <v>0</v>
      </c>
      <c r="CA45" s="5">
        <f>IFERROR(IF($A45=CA$1,"", COUNTIF('raw data'!$B:$B,CONCATENATE($A45,CA$1))/SUM(COUNTIF('raw data'!$B:$B,CONCATENATE($A45,CA$1)),COUNTIF('raw data'!$C:$C,CONCATENATE($A45,CA$1)))),0)</f>
        <v>0</v>
      </c>
    </row>
    <row r="46">
      <c r="A46" s="6" t="str">
        <f>'winlose rates'!A46</f>
        <v>mechakoopa</v>
      </c>
      <c r="B46" s="5">
        <f>IFERROR(IF($A46=B$1,"", COUNTIF('raw data'!$B:$B,CONCATENATE($A46,B$1))/SUM(COUNTIF('raw data'!$B:$B,CONCATENATE($A46,B$1)),COUNTIF('raw data'!$C:$C,CONCATENATE($A46,B$1)))),0)</f>
        <v>0</v>
      </c>
      <c r="C46" s="5">
        <f>IFERROR(IF($A46=C$1,"", COUNTIF('raw data'!$B:$B,CONCATENATE($A46,C$1))/SUM(COUNTIF('raw data'!$B:$B,CONCATENATE($A46,C$1)),COUNTIF('raw data'!$C:$C,CONCATENATE($A46,C$1)))),0)</f>
        <v>0</v>
      </c>
      <c r="D46" s="5">
        <f>IFERROR(IF($A46=D$1,"", COUNTIF('raw data'!$B:$B,CONCATENATE($A46,D$1))/SUM(COUNTIF('raw data'!$B:$B,CONCATENATE($A46,D$1)),COUNTIF('raw data'!$C:$C,CONCATENATE($A46,D$1)))),0)</f>
        <v>0</v>
      </c>
      <c r="E46" s="5">
        <f>IFERROR(IF($A46=E$1,"", COUNTIF('raw data'!$B:$B,CONCATENATE($A46,E$1))/SUM(COUNTIF('raw data'!$B:$B,CONCATENATE($A46,E$1)),COUNTIF('raw data'!$C:$C,CONCATENATE($A46,E$1)))),0)</f>
        <v>0</v>
      </c>
      <c r="F46" s="5">
        <f>IFERROR(IF($A46=F$1,"", COUNTIF('raw data'!$B:$B,CONCATENATE($A46,F$1))/SUM(COUNTIF('raw data'!$B:$B,CONCATENATE($A46,F$1)),COUNTIF('raw data'!$C:$C,CONCATENATE($A46,F$1)))),0)</f>
        <v>0</v>
      </c>
      <c r="G46" s="5">
        <f>IFERROR(IF($A46=G$1,"", COUNTIF('raw data'!$B:$B,CONCATENATE($A46,G$1))/SUM(COUNTIF('raw data'!$B:$B,CONCATENATE($A46,G$1)),COUNTIF('raw data'!$C:$C,CONCATENATE($A46,G$1)))),0)</f>
        <v>0</v>
      </c>
      <c r="H46" s="5">
        <f>IFERROR(IF($A46=H$1,"", COUNTIF('raw data'!$B:$B,CONCATENATE($A46,H$1))/SUM(COUNTIF('raw data'!$B:$B,CONCATENATE($A46,H$1)),COUNTIF('raw data'!$C:$C,CONCATENATE($A46,H$1)))),0)</f>
        <v>0</v>
      </c>
      <c r="I46" s="5">
        <f>IFERROR(IF($A46=I$1,"", COUNTIF('raw data'!$B:$B,CONCATENATE($A46,I$1))/SUM(COUNTIF('raw data'!$B:$B,CONCATENATE($A46,I$1)),COUNTIF('raw data'!$C:$C,CONCATENATE($A46,I$1)))),0)</f>
        <v>0</v>
      </c>
      <c r="J46" s="5">
        <f>IFERROR(IF($A46=J$1,"", COUNTIF('raw data'!$B:$B,CONCATENATE($A46,J$1))/SUM(COUNTIF('raw data'!$B:$B,CONCATENATE($A46,J$1)),COUNTIF('raw data'!$C:$C,CONCATENATE($A46,J$1)))),0)</f>
        <v>0</v>
      </c>
      <c r="K46" s="5">
        <f>IFERROR(IF($A46=K$1,"", COUNTIF('raw data'!$B:$B,CONCATENATE($A46,K$1))/SUM(COUNTIF('raw data'!$B:$B,CONCATENATE($A46,K$1)),COUNTIF('raw data'!$C:$C,CONCATENATE($A46,K$1)))),0)</f>
        <v>0</v>
      </c>
      <c r="L46" s="5">
        <f>IFERROR(IF($A46=L$1,"", COUNTIF('raw data'!$B:$B,CONCATENATE($A46,L$1))/SUM(COUNTIF('raw data'!$B:$B,CONCATENATE($A46,L$1)),COUNTIF('raw data'!$C:$C,CONCATENATE($A46,L$1)))),0)</f>
        <v>0</v>
      </c>
      <c r="M46" s="5">
        <f>IFERROR(IF($A46=M$1,"", COUNTIF('raw data'!$B:$B,CONCATENATE($A46,M$1))/SUM(COUNTIF('raw data'!$B:$B,CONCATENATE($A46,M$1)),COUNTIF('raw data'!$C:$C,CONCATENATE($A46,M$1)))),0)</f>
        <v>0</v>
      </c>
      <c r="N46" s="5">
        <f>IFERROR(IF($A46=N$1,"", COUNTIF('raw data'!$B:$B,CONCATENATE($A46,N$1))/SUM(COUNTIF('raw data'!$B:$B,CONCATENATE($A46,N$1)),COUNTIF('raw data'!$C:$C,CONCATENATE($A46,N$1)))),0)</f>
        <v>0</v>
      </c>
      <c r="O46" s="5">
        <f>IFERROR(IF($A46=O$1,"", COUNTIF('raw data'!$B:$B,CONCATENATE($A46,O$1))/SUM(COUNTIF('raw data'!$B:$B,CONCATENATE($A46,O$1)),COUNTIF('raw data'!$C:$C,CONCATENATE($A46,O$1)))),0)</f>
        <v>0</v>
      </c>
      <c r="P46" s="5">
        <f>IFERROR(IF($A46=P$1,"", COUNTIF('raw data'!$B:$B,CONCATENATE($A46,P$1))/SUM(COUNTIF('raw data'!$B:$B,CONCATENATE($A46,P$1)),COUNTIF('raw data'!$C:$C,CONCATENATE($A46,P$1)))),0)</f>
        <v>0</v>
      </c>
      <c r="Q46" s="5">
        <f>IFERROR(IF($A46=Q$1,"", COUNTIF('raw data'!$B:$B,CONCATENATE($A46,Q$1))/SUM(COUNTIF('raw data'!$B:$B,CONCATENATE($A46,Q$1)),COUNTIF('raw data'!$C:$C,CONCATENATE($A46,Q$1)))),0)</f>
        <v>0</v>
      </c>
      <c r="R46" s="5">
        <f>IFERROR(IF($A46=R$1,"", COUNTIF('raw data'!$B:$B,CONCATENATE($A46,R$1))/SUM(COUNTIF('raw data'!$B:$B,CONCATENATE($A46,R$1)),COUNTIF('raw data'!$C:$C,CONCATENATE($A46,R$1)))),0)</f>
        <v>1</v>
      </c>
      <c r="S46" s="5">
        <f>IFERROR(IF($A46=S$1,"", COUNTIF('raw data'!$B:$B,CONCATENATE($A46,S$1))/SUM(COUNTIF('raw data'!$B:$B,CONCATENATE($A46,S$1)),COUNTIF('raw data'!$C:$C,CONCATENATE($A46,S$1)))),0)</f>
        <v>0</v>
      </c>
      <c r="T46" s="5">
        <f>IFERROR(IF($A46=T$1,"", COUNTIF('raw data'!$B:$B,CONCATENATE($A46,T$1))/SUM(COUNTIF('raw data'!$B:$B,CONCATENATE($A46,T$1)),COUNTIF('raw data'!$C:$C,CONCATENATE($A46,T$1)))),0)</f>
        <v>0</v>
      </c>
      <c r="U46" s="5">
        <f>IFERROR(IF($A46=U$1,"", COUNTIF('raw data'!$B:$B,CONCATENATE($A46,U$1))/SUM(COUNTIF('raw data'!$B:$B,CONCATENATE($A46,U$1)),COUNTIF('raw data'!$C:$C,CONCATENATE($A46,U$1)))),0)</f>
        <v>0</v>
      </c>
      <c r="V46" s="5">
        <f>IFERROR(IF($A46=V$1,"", COUNTIF('raw data'!$B:$B,CONCATENATE($A46,V$1))/SUM(COUNTIF('raw data'!$B:$B,CONCATENATE($A46,V$1)),COUNTIF('raw data'!$C:$C,CONCATENATE($A46,V$1)))),0)</f>
        <v>0</v>
      </c>
      <c r="W46" s="5">
        <f>IFERROR(IF($A46=W$1,"", COUNTIF('raw data'!$B:$B,CONCATENATE($A46,W$1))/SUM(COUNTIF('raw data'!$B:$B,CONCATENATE($A46,W$1)),COUNTIF('raw data'!$C:$C,CONCATENATE($A46,W$1)))),0)</f>
        <v>0</v>
      </c>
      <c r="X46" s="5">
        <f>IFERROR(IF($A46=X$1,"", COUNTIF('raw data'!$B:$B,CONCATENATE($A46,X$1))/SUM(COUNTIF('raw data'!$B:$B,CONCATENATE($A46,X$1)),COUNTIF('raw data'!$C:$C,CONCATENATE($A46,X$1)))),0)</f>
        <v>0</v>
      </c>
      <c r="Y46" s="5">
        <f>IFERROR(IF($A46=Y$1,"", COUNTIF('raw data'!$B:$B,CONCATENATE($A46,Y$1))/SUM(COUNTIF('raw data'!$B:$B,CONCATENATE($A46,Y$1)),COUNTIF('raw data'!$C:$C,CONCATENATE($A46,Y$1)))),0)</f>
        <v>0</v>
      </c>
      <c r="Z46" s="5">
        <f>IFERROR(IF($A46=Z$1,"", COUNTIF('raw data'!$B:$B,CONCATENATE($A46,Z$1))/SUM(COUNTIF('raw data'!$B:$B,CONCATENATE($A46,Z$1)),COUNTIF('raw data'!$C:$C,CONCATENATE($A46,Z$1)))),0)</f>
        <v>0</v>
      </c>
      <c r="AA46" s="5">
        <f>IFERROR(IF($A46=AA$1,"", COUNTIF('raw data'!$B:$B,CONCATENATE($A46,AA$1))/SUM(COUNTIF('raw data'!$B:$B,CONCATENATE($A46,AA$1)),COUNTIF('raw data'!$C:$C,CONCATENATE($A46,AA$1)))),0)</f>
        <v>0</v>
      </c>
      <c r="AB46" s="5">
        <f>IFERROR(IF($A46=AB$1,"", COUNTIF('raw data'!$B:$B,CONCATENATE($A46,AB$1))/SUM(COUNTIF('raw data'!$B:$B,CONCATENATE($A46,AB$1)),COUNTIF('raw data'!$C:$C,CONCATENATE($A46,AB$1)))),0)</f>
        <v>0</v>
      </c>
      <c r="AC46" s="5">
        <f>IFERROR(IF($A46=AC$1,"", COUNTIF('raw data'!$B:$B,CONCATENATE($A46,AC$1))/SUM(COUNTIF('raw data'!$B:$B,CONCATENATE($A46,AC$1)),COUNTIF('raw data'!$C:$C,CONCATENATE($A46,AC$1)))),0)</f>
        <v>0</v>
      </c>
      <c r="AD46" s="5">
        <f>IFERROR(IF($A46=AD$1,"", COUNTIF('raw data'!$B:$B,CONCATENATE($A46,AD$1))/SUM(COUNTIF('raw data'!$B:$B,CONCATENATE($A46,AD$1)),COUNTIF('raw data'!$C:$C,CONCATENATE($A46,AD$1)))),0)</f>
        <v>0</v>
      </c>
      <c r="AE46" s="5">
        <f>IFERROR(IF($A46=AE$1,"", COUNTIF('raw data'!$B:$B,CONCATENATE($A46,AE$1))/SUM(COUNTIF('raw data'!$B:$B,CONCATENATE($A46,AE$1)),COUNTIF('raw data'!$C:$C,CONCATENATE($A46,AE$1)))),0)</f>
        <v>0</v>
      </c>
      <c r="AF46" s="5">
        <f>IFERROR(IF($A46=AF$1,"", COUNTIF('raw data'!$B:$B,CONCATENATE($A46,AF$1))/SUM(COUNTIF('raw data'!$B:$B,CONCATENATE($A46,AF$1)),COUNTIF('raw data'!$C:$C,CONCATENATE($A46,AF$1)))),0)</f>
        <v>0</v>
      </c>
      <c r="AG46" s="5">
        <f>IFERROR(IF($A46=AG$1,"", COUNTIF('raw data'!$B:$B,CONCATENATE($A46,AG$1))/SUM(COUNTIF('raw data'!$B:$B,CONCATENATE($A46,AG$1)),COUNTIF('raw data'!$C:$C,CONCATENATE($A46,AG$1)))),0)</f>
        <v>0</v>
      </c>
      <c r="AH46" s="5">
        <f>IFERROR(IF($A46=AH$1,"", COUNTIF('raw data'!$B:$B,CONCATENATE($A46,AH$1))/SUM(COUNTIF('raw data'!$B:$B,CONCATENATE($A46,AH$1)),COUNTIF('raw data'!$C:$C,CONCATENATE($A46,AH$1)))),0)</f>
        <v>0</v>
      </c>
      <c r="AI46" s="5">
        <f>IFERROR(IF($A46=AI$1,"", COUNTIF('raw data'!$B:$B,CONCATENATE($A46,AI$1))/SUM(COUNTIF('raw data'!$B:$B,CONCATENATE($A46,AI$1)),COUNTIF('raw data'!$C:$C,CONCATENATE($A46,AI$1)))),0)</f>
        <v>0</v>
      </c>
      <c r="AJ46" s="5">
        <f>IFERROR(IF($A46=AJ$1,"", COUNTIF('raw data'!$B:$B,CONCATENATE($A46,AJ$1))/SUM(COUNTIF('raw data'!$B:$B,CONCATENATE($A46,AJ$1)),COUNTIF('raw data'!$C:$C,CONCATENATE($A46,AJ$1)))),0)</f>
        <v>0</v>
      </c>
      <c r="AK46" s="5">
        <f>IFERROR(IF($A46=AK$1,"", COUNTIF('raw data'!$B:$B,CONCATENATE($A46,AK$1))/SUM(COUNTIF('raw data'!$B:$B,CONCATENATE($A46,AK$1)),COUNTIF('raw data'!$C:$C,CONCATENATE($A46,AK$1)))),0)</f>
        <v>0</v>
      </c>
      <c r="AL46" s="5">
        <f>IFERROR(IF($A46=AL$1,"", COUNTIF('raw data'!$B:$B,CONCATENATE($A46,AL$1))/SUM(COUNTIF('raw data'!$B:$B,CONCATENATE($A46,AL$1)),COUNTIF('raw data'!$C:$C,CONCATENATE($A46,AL$1)))),0)</f>
        <v>0</v>
      </c>
      <c r="AM46" s="5">
        <f>IFERROR(IF($A46=AM$1,"", COUNTIF('raw data'!$B:$B,CONCATENATE($A46,AM$1))/SUM(COUNTIF('raw data'!$B:$B,CONCATENATE($A46,AM$1)),COUNTIF('raw data'!$C:$C,CONCATENATE($A46,AM$1)))),0)</f>
        <v>0</v>
      </c>
      <c r="AN46" s="5">
        <f>IFERROR(IF($A46=AN$1,"", COUNTIF('raw data'!$B:$B,CONCATENATE($A46,AN$1))/SUM(COUNTIF('raw data'!$B:$B,CONCATENATE($A46,AN$1)),COUNTIF('raw data'!$C:$C,CONCATENATE($A46,AN$1)))),0)</f>
        <v>0</v>
      </c>
      <c r="AO46" s="5">
        <f>IFERROR(IF($A46=AO$1,"", COUNTIF('raw data'!$B:$B,CONCATENATE($A46,AO$1))/SUM(COUNTIF('raw data'!$B:$B,CONCATENATE($A46,AO$1)),COUNTIF('raw data'!$C:$C,CONCATENATE($A46,AO$1)))),0)</f>
        <v>0</v>
      </c>
      <c r="AP46" s="5">
        <f>IFERROR(IF($A46=AP$1,"", COUNTIF('raw data'!$B:$B,CONCATENATE($A46,AP$1))/SUM(COUNTIF('raw data'!$B:$B,CONCATENATE($A46,AP$1)),COUNTIF('raw data'!$C:$C,CONCATENATE($A46,AP$1)))),0)</f>
        <v>0</v>
      </c>
      <c r="AQ46" s="5">
        <f>IFERROR(IF($A46=AQ$1,"", COUNTIF('raw data'!$B:$B,CONCATENATE($A46,AQ$1))/SUM(COUNTIF('raw data'!$B:$B,CONCATENATE($A46,AQ$1)),COUNTIF('raw data'!$C:$C,CONCATENATE($A46,AQ$1)))),0)</f>
        <v>0</v>
      </c>
      <c r="AR46" s="5">
        <f>IFERROR(IF($A46=AR$1,"", COUNTIF('raw data'!$B:$B,CONCATENATE($A46,AR$1))/SUM(COUNTIF('raw data'!$B:$B,CONCATENATE($A46,AR$1)),COUNTIF('raw data'!$C:$C,CONCATENATE($A46,AR$1)))),0)</f>
        <v>0</v>
      </c>
      <c r="AS46" s="5">
        <f>IFERROR(IF($A46=AS$1,"", COUNTIF('raw data'!$B:$B,CONCATENATE($A46,AS$1))/SUM(COUNTIF('raw data'!$B:$B,CONCATENATE($A46,AS$1)),COUNTIF('raw data'!$C:$C,CONCATENATE($A46,AS$1)))),0)</f>
        <v>0</v>
      </c>
      <c r="AT46" s="5" t="str">
        <f>IFERROR(IF($A46=AT$1,"", COUNTIF('raw data'!$B:$B,CONCATENATE($A46,AT$1))/SUM(COUNTIF('raw data'!$B:$B,CONCATENATE($A46,AT$1)),COUNTIF('raw data'!$C:$C,CONCATENATE($A46,AT$1)))),0)</f>
        <v/>
      </c>
      <c r="AU46" s="5">
        <f>IFERROR(IF($A46=AU$1,"", COUNTIF('raw data'!$B:$B,CONCATENATE($A46,AU$1))/SUM(COUNTIF('raw data'!$B:$B,CONCATENATE($A46,AU$1)),COUNTIF('raw data'!$C:$C,CONCATENATE($A46,AU$1)))),0)</f>
        <v>0</v>
      </c>
      <c r="AV46" s="5">
        <f>IFERROR(IF($A46=AV$1,"", COUNTIF('raw data'!$B:$B,CONCATENATE($A46,AV$1))/SUM(COUNTIF('raw data'!$B:$B,CONCATENATE($A46,AV$1)),COUNTIF('raw data'!$C:$C,CONCATENATE($A46,AV$1)))),0)</f>
        <v>0</v>
      </c>
      <c r="AW46" s="5">
        <f>IFERROR(IF($A46=AW$1,"", COUNTIF('raw data'!$B:$B,CONCATENATE($A46,AW$1))/SUM(COUNTIF('raw data'!$B:$B,CONCATENATE($A46,AW$1)),COUNTIF('raw data'!$C:$C,CONCATENATE($A46,AW$1)))),0)</f>
        <v>0</v>
      </c>
      <c r="AX46" s="5">
        <f>IFERROR(IF($A46=AX$1,"", COUNTIF('raw data'!$B:$B,CONCATENATE($A46,AX$1))/SUM(COUNTIF('raw data'!$B:$B,CONCATENATE($A46,AX$1)),COUNTIF('raw data'!$C:$C,CONCATENATE($A46,AX$1)))),0)</f>
        <v>0</v>
      </c>
      <c r="AY46" s="5">
        <f>IFERROR(IF($A46=AY$1,"", COUNTIF('raw data'!$B:$B,CONCATENATE($A46,AY$1))/SUM(COUNTIF('raw data'!$B:$B,CONCATENATE($A46,AY$1)),COUNTIF('raw data'!$C:$C,CONCATENATE($A46,AY$1)))),0)</f>
        <v>0</v>
      </c>
      <c r="AZ46" s="5">
        <f>IFERROR(IF($A46=AZ$1,"", COUNTIF('raw data'!$B:$B,CONCATENATE($A46,AZ$1))/SUM(COUNTIF('raw data'!$B:$B,CONCATENATE($A46,AZ$1)),COUNTIF('raw data'!$C:$C,CONCATENATE($A46,AZ$1)))),0)</f>
        <v>0</v>
      </c>
      <c r="BA46" s="5">
        <f>IFERROR(IF($A46=BA$1,"", COUNTIF('raw data'!$B:$B,CONCATENATE($A46,BA$1))/SUM(COUNTIF('raw data'!$B:$B,CONCATENATE($A46,BA$1)),COUNTIF('raw data'!$C:$C,CONCATENATE($A46,BA$1)))),0)</f>
        <v>0</v>
      </c>
      <c r="BB46" s="5">
        <f>IFERROR(IF($A46=BB$1,"", COUNTIF('raw data'!$B:$B,CONCATENATE($A46,BB$1))/SUM(COUNTIF('raw data'!$B:$B,CONCATENATE($A46,BB$1)),COUNTIF('raw data'!$C:$C,CONCATENATE($A46,BB$1)))),0)</f>
        <v>0</v>
      </c>
      <c r="BC46" s="5">
        <f>IFERROR(IF($A46=BC$1,"", COUNTIF('raw data'!$B:$B,CONCATENATE($A46,BC$1))/SUM(COUNTIF('raw data'!$B:$B,CONCATENATE($A46,BC$1)),COUNTIF('raw data'!$C:$C,CONCATENATE($A46,BC$1)))),0)</f>
        <v>0</v>
      </c>
      <c r="BD46" s="5">
        <f>IFERROR(IF($A46=BD$1,"", COUNTIF('raw data'!$B:$B,CONCATENATE($A46,BD$1))/SUM(COUNTIF('raw data'!$B:$B,CONCATENATE($A46,BD$1)),COUNTIF('raw data'!$C:$C,CONCATENATE($A46,BD$1)))),0)</f>
        <v>0</v>
      </c>
      <c r="BE46" s="5">
        <f>IFERROR(IF($A46=BE$1,"", COUNTIF('raw data'!$B:$B,CONCATENATE($A46,BE$1))/SUM(COUNTIF('raw data'!$B:$B,CONCATENATE($A46,BE$1)),COUNTIF('raw data'!$C:$C,CONCATENATE($A46,BE$1)))),0)</f>
        <v>0</v>
      </c>
      <c r="BF46" s="5">
        <f>IFERROR(IF($A46=BF$1,"", COUNTIF('raw data'!$B:$B,CONCATENATE($A46,BF$1))/SUM(COUNTIF('raw data'!$B:$B,CONCATENATE($A46,BF$1)),COUNTIF('raw data'!$C:$C,CONCATENATE($A46,BF$1)))),0)</f>
        <v>0</v>
      </c>
      <c r="BG46" s="5">
        <f>IFERROR(IF($A46=BG$1,"", COUNTIF('raw data'!$B:$B,CONCATENATE($A46,BG$1))/SUM(COUNTIF('raw data'!$B:$B,CONCATENATE($A46,BG$1)),COUNTIF('raw data'!$C:$C,CONCATENATE($A46,BG$1)))),0)</f>
        <v>0</v>
      </c>
      <c r="BH46" s="5">
        <f>IFERROR(IF($A46=BH$1,"", COUNTIF('raw data'!$B:$B,CONCATENATE($A46,BH$1))/SUM(COUNTIF('raw data'!$B:$B,CONCATENATE($A46,BH$1)),COUNTIF('raw data'!$C:$C,CONCATENATE($A46,BH$1)))),0)</f>
        <v>0</v>
      </c>
      <c r="BI46" s="5">
        <f>IFERROR(IF($A46=BI$1,"", COUNTIF('raw data'!$B:$B,CONCATENATE($A46,BI$1))/SUM(COUNTIF('raw data'!$B:$B,CONCATENATE($A46,BI$1)),COUNTIF('raw data'!$C:$C,CONCATENATE($A46,BI$1)))),0)</f>
        <v>0</v>
      </c>
      <c r="BJ46" s="5">
        <f>IFERROR(IF($A46=BJ$1,"", COUNTIF('raw data'!$B:$B,CONCATENATE($A46,BJ$1))/SUM(COUNTIF('raw data'!$B:$B,CONCATENATE($A46,BJ$1)),COUNTIF('raw data'!$C:$C,CONCATENATE($A46,BJ$1)))),0)</f>
        <v>0</v>
      </c>
      <c r="BK46" s="5">
        <f>IFERROR(IF($A46=BK$1,"", COUNTIF('raw data'!$B:$B,CONCATENATE($A46,BK$1))/SUM(COUNTIF('raw data'!$B:$B,CONCATENATE($A46,BK$1)),COUNTIF('raw data'!$C:$C,CONCATENATE($A46,BK$1)))),0)</f>
        <v>0</v>
      </c>
      <c r="BL46" s="5">
        <f>IFERROR(IF($A46=BL$1,"", COUNTIF('raw data'!$B:$B,CONCATENATE($A46,BL$1))/SUM(COUNTIF('raw data'!$B:$B,CONCATENATE($A46,BL$1)),COUNTIF('raw data'!$C:$C,CONCATENATE($A46,BL$1)))),0)</f>
        <v>0</v>
      </c>
      <c r="BM46" s="5">
        <f>IFERROR(IF($A46=BM$1,"", COUNTIF('raw data'!$B:$B,CONCATENATE($A46,BM$1))/SUM(COUNTIF('raw data'!$B:$B,CONCATENATE($A46,BM$1)),COUNTIF('raw data'!$C:$C,CONCATENATE($A46,BM$1)))),0)</f>
        <v>0</v>
      </c>
      <c r="BN46" s="5">
        <f>IFERROR(IF($A46=BN$1,"", COUNTIF('raw data'!$B:$B,CONCATENATE($A46,BN$1))/SUM(COUNTIF('raw data'!$B:$B,CONCATENATE($A46,BN$1)),COUNTIF('raw data'!$C:$C,CONCATENATE($A46,BN$1)))),0)</f>
        <v>0</v>
      </c>
      <c r="BO46" s="5">
        <f>IFERROR(IF($A46=BO$1,"", COUNTIF('raw data'!$B:$B,CONCATENATE($A46,BO$1))/SUM(COUNTIF('raw data'!$B:$B,CONCATENATE($A46,BO$1)),COUNTIF('raw data'!$C:$C,CONCATENATE($A46,BO$1)))),0)</f>
        <v>0</v>
      </c>
      <c r="BP46" s="5">
        <f>IFERROR(IF($A46=BP$1,"", COUNTIF('raw data'!$B:$B,CONCATENATE($A46,BP$1))/SUM(COUNTIF('raw data'!$B:$B,CONCATENATE($A46,BP$1)),COUNTIF('raw data'!$C:$C,CONCATENATE($A46,BP$1)))),0)</f>
        <v>0</v>
      </c>
      <c r="BQ46" s="5">
        <f>IFERROR(IF($A46=BQ$1,"", COUNTIF('raw data'!$B:$B,CONCATENATE($A46,BQ$1))/SUM(COUNTIF('raw data'!$B:$B,CONCATENATE($A46,BQ$1)),COUNTIF('raw data'!$C:$C,CONCATENATE($A46,BQ$1)))),0)</f>
        <v>0</v>
      </c>
      <c r="BR46" s="5">
        <f>IFERROR(IF($A46=BR$1,"", COUNTIF('raw data'!$B:$B,CONCATENATE($A46,BR$1))/SUM(COUNTIF('raw data'!$B:$B,CONCATENATE($A46,BR$1)),COUNTIF('raw data'!$C:$C,CONCATENATE($A46,BR$1)))),0)</f>
        <v>0</v>
      </c>
      <c r="BS46" s="5">
        <f>IFERROR(IF($A46=BS$1,"", COUNTIF('raw data'!$B:$B,CONCATENATE($A46,BS$1))/SUM(COUNTIF('raw data'!$B:$B,CONCATENATE($A46,BS$1)),COUNTIF('raw data'!$C:$C,CONCATENATE($A46,BS$1)))),0)</f>
        <v>0</v>
      </c>
      <c r="BT46" s="5">
        <f>IFERROR(IF($A46=BT$1,"", COUNTIF('raw data'!$B:$B,CONCATENATE($A46,BT$1))/SUM(COUNTIF('raw data'!$B:$B,CONCATENATE($A46,BT$1)),COUNTIF('raw data'!$C:$C,CONCATENATE($A46,BT$1)))),0)</f>
        <v>0</v>
      </c>
      <c r="BU46" s="5">
        <f>IFERROR(IF($A46=BU$1,"", COUNTIF('raw data'!$B:$B,CONCATENATE($A46,BU$1))/SUM(COUNTIF('raw data'!$B:$B,CONCATENATE($A46,BU$1)),COUNTIF('raw data'!$C:$C,CONCATENATE($A46,BU$1)))),0)</f>
        <v>0</v>
      </c>
      <c r="BV46" s="5">
        <f>IFERROR(IF($A46=BV$1,"", COUNTIF('raw data'!$B:$B,CONCATENATE($A46,BV$1))/SUM(COUNTIF('raw data'!$B:$B,CONCATENATE($A46,BV$1)),COUNTIF('raw data'!$C:$C,CONCATENATE($A46,BV$1)))),0)</f>
        <v>0</v>
      </c>
      <c r="BW46" s="5">
        <f>IFERROR(IF($A46=BW$1,"", COUNTIF('raw data'!$B:$B,CONCATENATE($A46,BW$1))/SUM(COUNTIF('raw data'!$B:$B,CONCATENATE($A46,BW$1)),COUNTIF('raw data'!$C:$C,CONCATENATE($A46,BW$1)))),0)</f>
        <v>1</v>
      </c>
      <c r="BX46" s="5">
        <f>IFERROR(IF($A46=BX$1,"", COUNTIF('raw data'!$B:$B,CONCATENATE($A46,BX$1))/SUM(COUNTIF('raw data'!$B:$B,CONCATENATE($A46,BX$1)),COUNTIF('raw data'!$C:$C,CONCATENATE($A46,BX$1)))),0)</f>
        <v>0</v>
      </c>
      <c r="BY46" s="5">
        <f>IFERROR(IF($A46=BY$1,"", COUNTIF('raw data'!$B:$B,CONCATENATE($A46,BY$1))/SUM(COUNTIF('raw data'!$B:$B,CONCATENATE($A46,BY$1)),COUNTIF('raw data'!$C:$C,CONCATENATE($A46,BY$1)))),0)</f>
        <v>0</v>
      </c>
      <c r="BZ46" s="5">
        <f>IFERROR(IF($A46=BZ$1,"", COUNTIF('raw data'!$B:$B,CONCATENATE($A46,BZ$1))/SUM(COUNTIF('raw data'!$B:$B,CONCATENATE($A46,BZ$1)),COUNTIF('raw data'!$C:$C,CONCATENATE($A46,BZ$1)))),0)</f>
        <v>0</v>
      </c>
      <c r="CA46" s="5">
        <f>IFERROR(IF($A46=CA$1,"", COUNTIF('raw data'!$B:$B,CONCATENATE($A46,CA$1))/SUM(COUNTIF('raw data'!$B:$B,CONCATENATE($A46,CA$1)),COUNTIF('raw data'!$C:$C,CONCATENATE($A46,CA$1)))),0)</f>
        <v>0</v>
      </c>
    </row>
    <row r="47">
      <c r="A47" s="6" t="str">
        <f>'winlose rates'!A47</f>
        <v>monty mole</v>
      </c>
      <c r="B47" s="5">
        <f>IFERROR(IF($A47=B$1,"", COUNTIF('raw data'!$B:$B,CONCATENATE($A47,B$1))/SUM(COUNTIF('raw data'!$B:$B,CONCATENATE($A47,B$1)),COUNTIF('raw data'!$C:$C,CONCATENATE($A47,B$1)))),0)</f>
        <v>0</v>
      </c>
      <c r="C47" s="5">
        <f>IFERROR(IF($A47=C$1,"", COUNTIF('raw data'!$B:$B,CONCATENATE($A47,C$1))/SUM(COUNTIF('raw data'!$B:$B,CONCATENATE($A47,C$1)),COUNTIF('raw data'!$C:$C,CONCATENATE($A47,C$1)))),0)</f>
        <v>0</v>
      </c>
      <c r="D47" s="5">
        <f>IFERROR(IF($A47=D$1,"", COUNTIF('raw data'!$B:$B,CONCATENATE($A47,D$1))/SUM(COUNTIF('raw data'!$B:$B,CONCATENATE($A47,D$1)),COUNTIF('raw data'!$C:$C,CONCATENATE($A47,D$1)))),0)</f>
        <v>0</v>
      </c>
      <c r="E47" s="5">
        <f>IFERROR(IF($A47=E$1,"", COUNTIF('raw data'!$B:$B,CONCATENATE($A47,E$1))/SUM(COUNTIF('raw data'!$B:$B,CONCATENATE($A47,E$1)),COUNTIF('raw data'!$C:$C,CONCATENATE($A47,E$1)))),0)</f>
        <v>0</v>
      </c>
      <c r="F47" s="5">
        <f>IFERROR(IF($A47=F$1,"", COUNTIF('raw data'!$B:$B,CONCATENATE($A47,F$1))/SUM(COUNTIF('raw data'!$B:$B,CONCATENATE($A47,F$1)),COUNTIF('raw data'!$C:$C,CONCATENATE($A47,F$1)))),0)</f>
        <v>0</v>
      </c>
      <c r="G47" s="5">
        <f>IFERROR(IF($A47=G$1,"", COUNTIF('raw data'!$B:$B,CONCATENATE($A47,G$1))/SUM(COUNTIF('raw data'!$B:$B,CONCATENATE($A47,G$1)),COUNTIF('raw data'!$C:$C,CONCATENATE($A47,G$1)))),0)</f>
        <v>0</v>
      </c>
      <c r="H47" s="5">
        <f>IFERROR(IF($A47=H$1,"", COUNTIF('raw data'!$B:$B,CONCATENATE($A47,H$1))/SUM(COUNTIF('raw data'!$B:$B,CONCATENATE($A47,H$1)),COUNTIF('raw data'!$C:$C,CONCATENATE($A47,H$1)))),0)</f>
        <v>1</v>
      </c>
      <c r="I47" s="5">
        <f>IFERROR(IF($A47=I$1,"", COUNTIF('raw data'!$B:$B,CONCATENATE($A47,I$1))/SUM(COUNTIF('raw data'!$B:$B,CONCATENATE($A47,I$1)),COUNTIF('raw data'!$C:$C,CONCATENATE($A47,I$1)))),0)</f>
        <v>0</v>
      </c>
      <c r="J47" s="5">
        <f>IFERROR(IF($A47=J$1,"", COUNTIF('raw data'!$B:$B,CONCATENATE($A47,J$1))/SUM(COUNTIF('raw data'!$B:$B,CONCATENATE($A47,J$1)),COUNTIF('raw data'!$C:$C,CONCATENATE($A47,J$1)))),0)</f>
        <v>0</v>
      </c>
      <c r="K47" s="5">
        <f>IFERROR(IF($A47=K$1,"", COUNTIF('raw data'!$B:$B,CONCATENATE($A47,K$1))/SUM(COUNTIF('raw data'!$B:$B,CONCATENATE($A47,K$1)),COUNTIF('raw data'!$C:$C,CONCATENATE($A47,K$1)))),0)</f>
        <v>0</v>
      </c>
      <c r="L47" s="5">
        <f>IFERROR(IF($A47=L$1,"", COUNTIF('raw data'!$B:$B,CONCATENATE($A47,L$1))/SUM(COUNTIF('raw data'!$B:$B,CONCATENATE($A47,L$1)),COUNTIF('raw data'!$C:$C,CONCATENATE($A47,L$1)))),0)</f>
        <v>0</v>
      </c>
      <c r="M47" s="5">
        <f>IFERROR(IF($A47=M$1,"", COUNTIF('raw data'!$B:$B,CONCATENATE($A47,M$1))/SUM(COUNTIF('raw data'!$B:$B,CONCATENATE($A47,M$1)),COUNTIF('raw data'!$C:$C,CONCATENATE($A47,M$1)))),0)</f>
        <v>0</v>
      </c>
      <c r="N47" s="5">
        <f>IFERROR(IF($A47=N$1,"", COUNTIF('raw data'!$B:$B,CONCATENATE($A47,N$1))/SUM(COUNTIF('raw data'!$B:$B,CONCATENATE($A47,N$1)),COUNTIF('raw data'!$C:$C,CONCATENATE($A47,N$1)))),0)</f>
        <v>0</v>
      </c>
      <c r="O47" s="5">
        <f>IFERROR(IF($A47=O$1,"", COUNTIF('raw data'!$B:$B,CONCATENATE($A47,O$1))/SUM(COUNTIF('raw data'!$B:$B,CONCATENATE($A47,O$1)),COUNTIF('raw data'!$C:$C,CONCATENATE($A47,O$1)))),0)</f>
        <v>0</v>
      </c>
      <c r="P47" s="5">
        <f>IFERROR(IF($A47=P$1,"", COUNTIF('raw data'!$B:$B,CONCATENATE($A47,P$1))/SUM(COUNTIF('raw data'!$B:$B,CONCATENATE($A47,P$1)),COUNTIF('raw data'!$C:$C,CONCATENATE($A47,P$1)))),0)</f>
        <v>0</v>
      </c>
      <c r="Q47" s="5">
        <f>IFERROR(IF($A47=Q$1,"", COUNTIF('raw data'!$B:$B,CONCATENATE($A47,Q$1))/SUM(COUNTIF('raw data'!$B:$B,CONCATENATE($A47,Q$1)),COUNTIF('raw data'!$C:$C,CONCATENATE($A47,Q$1)))),0)</f>
        <v>0</v>
      </c>
      <c r="R47" s="5">
        <f>IFERROR(IF($A47=R$1,"", COUNTIF('raw data'!$B:$B,CONCATENATE($A47,R$1))/SUM(COUNTIF('raw data'!$B:$B,CONCATENATE($A47,R$1)),COUNTIF('raw data'!$C:$C,CONCATENATE($A47,R$1)))),0)</f>
        <v>0</v>
      </c>
      <c r="S47" s="5">
        <f>IFERROR(IF($A47=S$1,"", COUNTIF('raw data'!$B:$B,CONCATENATE($A47,S$1))/SUM(COUNTIF('raw data'!$B:$B,CONCATENATE($A47,S$1)),COUNTIF('raw data'!$C:$C,CONCATENATE($A47,S$1)))),0)</f>
        <v>0</v>
      </c>
      <c r="T47" s="5">
        <f>IFERROR(IF($A47=T$1,"", COUNTIF('raw data'!$B:$B,CONCATENATE($A47,T$1))/SUM(COUNTIF('raw data'!$B:$B,CONCATENATE($A47,T$1)),COUNTIF('raw data'!$C:$C,CONCATENATE($A47,T$1)))),0)</f>
        <v>0</v>
      </c>
      <c r="U47" s="5">
        <f>IFERROR(IF($A47=U$1,"", COUNTIF('raw data'!$B:$B,CONCATENATE($A47,U$1))/SUM(COUNTIF('raw data'!$B:$B,CONCATENATE($A47,U$1)),COUNTIF('raw data'!$C:$C,CONCATENATE($A47,U$1)))),0)</f>
        <v>0</v>
      </c>
      <c r="V47" s="5">
        <f>IFERROR(IF($A47=V$1,"", COUNTIF('raw data'!$B:$B,CONCATENATE($A47,V$1))/SUM(COUNTIF('raw data'!$B:$B,CONCATENATE($A47,V$1)),COUNTIF('raw data'!$C:$C,CONCATENATE($A47,V$1)))),0)</f>
        <v>0</v>
      </c>
      <c r="W47" s="5">
        <f>IFERROR(IF($A47=W$1,"", COUNTIF('raw data'!$B:$B,CONCATENATE($A47,W$1))/SUM(COUNTIF('raw data'!$B:$B,CONCATENATE($A47,W$1)),COUNTIF('raw data'!$C:$C,CONCATENATE($A47,W$1)))),0)</f>
        <v>0</v>
      </c>
      <c r="X47" s="5">
        <f>IFERROR(IF($A47=X$1,"", COUNTIF('raw data'!$B:$B,CONCATENATE($A47,X$1))/SUM(COUNTIF('raw data'!$B:$B,CONCATENATE($A47,X$1)),COUNTIF('raw data'!$C:$C,CONCATENATE($A47,X$1)))),0)</f>
        <v>0</v>
      </c>
      <c r="Y47" s="5">
        <f>IFERROR(IF($A47=Y$1,"", COUNTIF('raw data'!$B:$B,CONCATENATE($A47,Y$1))/SUM(COUNTIF('raw data'!$B:$B,CONCATENATE($A47,Y$1)),COUNTIF('raw data'!$C:$C,CONCATENATE($A47,Y$1)))),0)</f>
        <v>0</v>
      </c>
      <c r="Z47" s="5">
        <f>IFERROR(IF($A47=Z$1,"", COUNTIF('raw data'!$B:$B,CONCATENATE($A47,Z$1))/SUM(COUNTIF('raw data'!$B:$B,CONCATENATE($A47,Z$1)),COUNTIF('raw data'!$C:$C,CONCATENATE($A47,Z$1)))),0)</f>
        <v>0</v>
      </c>
      <c r="AA47" s="5">
        <f>IFERROR(IF($A47=AA$1,"", COUNTIF('raw data'!$B:$B,CONCATENATE($A47,AA$1))/SUM(COUNTIF('raw data'!$B:$B,CONCATENATE($A47,AA$1)),COUNTIF('raw data'!$C:$C,CONCATENATE($A47,AA$1)))),0)</f>
        <v>0</v>
      </c>
      <c r="AB47" s="5">
        <f>IFERROR(IF($A47=AB$1,"", COUNTIF('raw data'!$B:$B,CONCATENATE($A47,AB$1))/SUM(COUNTIF('raw data'!$B:$B,CONCATENATE($A47,AB$1)),COUNTIF('raw data'!$C:$C,CONCATENATE($A47,AB$1)))),0)</f>
        <v>0</v>
      </c>
      <c r="AC47" s="5">
        <f>IFERROR(IF($A47=AC$1,"", COUNTIF('raw data'!$B:$B,CONCATENATE($A47,AC$1))/SUM(COUNTIF('raw data'!$B:$B,CONCATENATE($A47,AC$1)),COUNTIF('raw data'!$C:$C,CONCATENATE($A47,AC$1)))),0)</f>
        <v>0</v>
      </c>
      <c r="AD47" s="5">
        <f>IFERROR(IF($A47=AD$1,"", COUNTIF('raw data'!$B:$B,CONCATENATE($A47,AD$1))/SUM(COUNTIF('raw data'!$B:$B,CONCATENATE($A47,AD$1)),COUNTIF('raw data'!$C:$C,CONCATENATE($A47,AD$1)))),0)</f>
        <v>0</v>
      </c>
      <c r="AE47" s="5">
        <f>IFERROR(IF($A47=AE$1,"", COUNTIF('raw data'!$B:$B,CONCATENATE($A47,AE$1))/SUM(COUNTIF('raw data'!$B:$B,CONCATENATE($A47,AE$1)),COUNTIF('raw data'!$C:$C,CONCATENATE($A47,AE$1)))),0)</f>
        <v>0</v>
      </c>
      <c r="AF47" s="5">
        <f>IFERROR(IF($A47=AF$1,"", COUNTIF('raw data'!$B:$B,CONCATENATE($A47,AF$1))/SUM(COUNTIF('raw data'!$B:$B,CONCATENATE($A47,AF$1)),COUNTIF('raw data'!$C:$C,CONCATENATE($A47,AF$1)))),0)</f>
        <v>0</v>
      </c>
      <c r="AG47" s="5">
        <f>IFERROR(IF($A47=AG$1,"", COUNTIF('raw data'!$B:$B,CONCATENATE($A47,AG$1))/SUM(COUNTIF('raw data'!$B:$B,CONCATENATE($A47,AG$1)),COUNTIF('raw data'!$C:$C,CONCATENATE($A47,AG$1)))),0)</f>
        <v>0</v>
      </c>
      <c r="AH47" s="5">
        <f>IFERROR(IF($A47=AH$1,"", COUNTIF('raw data'!$B:$B,CONCATENATE($A47,AH$1))/SUM(COUNTIF('raw data'!$B:$B,CONCATENATE($A47,AH$1)),COUNTIF('raw data'!$C:$C,CONCATENATE($A47,AH$1)))),0)</f>
        <v>0</v>
      </c>
      <c r="AI47" s="5">
        <f>IFERROR(IF($A47=AI$1,"", COUNTIF('raw data'!$B:$B,CONCATENATE($A47,AI$1))/SUM(COUNTIF('raw data'!$B:$B,CONCATENATE($A47,AI$1)),COUNTIF('raw data'!$C:$C,CONCATENATE($A47,AI$1)))),0)</f>
        <v>0</v>
      </c>
      <c r="AJ47" s="5">
        <f>IFERROR(IF($A47=AJ$1,"", COUNTIF('raw data'!$B:$B,CONCATENATE($A47,AJ$1))/SUM(COUNTIF('raw data'!$B:$B,CONCATENATE($A47,AJ$1)),COUNTIF('raw data'!$C:$C,CONCATENATE($A47,AJ$1)))),0)</f>
        <v>0</v>
      </c>
      <c r="AK47" s="5">
        <f>IFERROR(IF($A47=AK$1,"", COUNTIF('raw data'!$B:$B,CONCATENATE($A47,AK$1))/SUM(COUNTIF('raw data'!$B:$B,CONCATENATE($A47,AK$1)),COUNTIF('raw data'!$C:$C,CONCATENATE($A47,AK$1)))),0)</f>
        <v>0</v>
      </c>
      <c r="AL47" s="5">
        <f>IFERROR(IF($A47=AL$1,"", COUNTIF('raw data'!$B:$B,CONCATENATE($A47,AL$1))/SUM(COUNTIF('raw data'!$B:$B,CONCATENATE($A47,AL$1)),COUNTIF('raw data'!$C:$C,CONCATENATE($A47,AL$1)))),0)</f>
        <v>0</v>
      </c>
      <c r="AM47" s="5">
        <f>IFERROR(IF($A47=AM$1,"", COUNTIF('raw data'!$B:$B,CONCATENATE($A47,AM$1))/SUM(COUNTIF('raw data'!$B:$B,CONCATENATE($A47,AM$1)),COUNTIF('raw data'!$C:$C,CONCATENATE($A47,AM$1)))),0)</f>
        <v>0</v>
      </c>
      <c r="AN47" s="5">
        <f>IFERROR(IF($A47=AN$1,"", COUNTIF('raw data'!$B:$B,CONCATENATE($A47,AN$1))/SUM(COUNTIF('raw data'!$B:$B,CONCATENATE($A47,AN$1)),COUNTIF('raw data'!$C:$C,CONCATENATE($A47,AN$1)))),0)</f>
        <v>0</v>
      </c>
      <c r="AO47" s="5">
        <f>IFERROR(IF($A47=AO$1,"", COUNTIF('raw data'!$B:$B,CONCATENATE($A47,AO$1))/SUM(COUNTIF('raw data'!$B:$B,CONCATENATE($A47,AO$1)),COUNTIF('raw data'!$C:$C,CONCATENATE($A47,AO$1)))),0)</f>
        <v>0</v>
      </c>
      <c r="AP47" s="5">
        <f>IFERROR(IF($A47=AP$1,"", COUNTIF('raw data'!$B:$B,CONCATENATE($A47,AP$1))/SUM(COUNTIF('raw data'!$B:$B,CONCATENATE($A47,AP$1)),COUNTIF('raw data'!$C:$C,CONCATENATE($A47,AP$1)))),0)</f>
        <v>0</v>
      </c>
      <c r="AQ47" s="5">
        <f>IFERROR(IF($A47=AQ$1,"", COUNTIF('raw data'!$B:$B,CONCATENATE($A47,AQ$1))/SUM(COUNTIF('raw data'!$B:$B,CONCATENATE($A47,AQ$1)),COUNTIF('raw data'!$C:$C,CONCATENATE($A47,AQ$1)))),0)</f>
        <v>0</v>
      </c>
      <c r="AR47" s="5">
        <f>IFERROR(IF($A47=AR$1,"", COUNTIF('raw data'!$B:$B,CONCATENATE($A47,AR$1))/SUM(COUNTIF('raw data'!$B:$B,CONCATENATE($A47,AR$1)),COUNTIF('raw data'!$C:$C,CONCATENATE($A47,AR$1)))),0)</f>
        <v>0</v>
      </c>
      <c r="AS47" s="5">
        <f>IFERROR(IF($A47=AS$1,"", COUNTIF('raw data'!$B:$B,CONCATENATE($A47,AS$1))/SUM(COUNTIF('raw data'!$B:$B,CONCATENATE($A47,AS$1)),COUNTIF('raw data'!$C:$C,CONCATENATE($A47,AS$1)))),0)</f>
        <v>0</v>
      </c>
      <c r="AT47" s="5">
        <f>IFERROR(IF($A47=AT$1,"", COUNTIF('raw data'!$B:$B,CONCATENATE($A47,AT$1))/SUM(COUNTIF('raw data'!$B:$B,CONCATENATE($A47,AT$1)),COUNTIF('raw data'!$C:$C,CONCATENATE($A47,AT$1)))),0)</f>
        <v>0</v>
      </c>
      <c r="AU47" s="5" t="str">
        <f>IFERROR(IF($A47=AU$1,"", COUNTIF('raw data'!$B:$B,CONCATENATE($A47,AU$1))/SUM(COUNTIF('raw data'!$B:$B,CONCATENATE($A47,AU$1)),COUNTIF('raw data'!$C:$C,CONCATENATE($A47,AU$1)))),0)</f>
        <v/>
      </c>
      <c r="AV47" s="5">
        <f>IFERROR(IF($A47=AV$1,"", COUNTIF('raw data'!$B:$B,CONCATENATE($A47,AV$1))/SUM(COUNTIF('raw data'!$B:$B,CONCATENATE($A47,AV$1)),COUNTIF('raw data'!$C:$C,CONCATENATE($A47,AV$1)))),0)</f>
        <v>0</v>
      </c>
      <c r="AW47" s="5">
        <f>IFERROR(IF($A47=AW$1,"", COUNTIF('raw data'!$B:$B,CONCATENATE($A47,AW$1))/SUM(COUNTIF('raw data'!$B:$B,CONCATENATE($A47,AW$1)),COUNTIF('raw data'!$C:$C,CONCATENATE($A47,AW$1)))),0)</f>
        <v>1</v>
      </c>
      <c r="AX47" s="5">
        <f>IFERROR(IF($A47=AX$1,"", COUNTIF('raw data'!$B:$B,CONCATENATE($A47,AX$1))/SUM(COUNTIF('raw data'!$B:$B,CONCATENATE($A47,AX$1)),COUNTIF('raw data'!$C:$C,CONCATENATE($A47,AX$1)))),0)</f>
        <v>0</v>
      </c>
      <c r="AY47" s="5">
        <f>IFERROR(IF($A47=AY$1,"", COUNTIF('raw data'!$B:$B,CONCATENATE($A47,AY$1))/SUM(COUNTIF('raw data'!$B:$B,CONCATENATE($A47,AY$1)),COUNTIF('raw data'!$C:$C,CONCATENATE($A47,AY$1)))),0)</f>
        <v>0</v>
      </c>
      <c r="AZ47" s="5">
        <f>IFERROR(IF($A47=AZ$1,"", COUNTIF('raw data'!$B:$B,CONCATENATE($A47,AZ$1))/SUM(COUNTIF('raw data'!$B:$B,CONCATENATE($A47,AZ$1)),COUNTIF('raw data'!$C:$C,CONCATENATE($A47,AZ$1)))),0)</f>
        <v>0</v>
      </c>
      <c r="BA47" s="5">
        <f>IFERROR(IF($A47=BA$1,"", COUNTIF('raw data'!$B:$B,CONCATENATE($A47,BA$1))/SUM(COUNTIF('raw data'!$B:$B,CONCATENATE($A47,BA$1)),COUNTIF('raw data'!$C:$C,CONCATENATE($A47,BA$1)))),0)</f>
        <v>0</v>
      </c>
      <c r="BB47" s="5">
        <f>IFERROR(IF($A47=BB$1,"", COUNTIF('raw data'!$B:$B,CONCATENATE($A47,BB$1))/SUM(COUNTIF('raw data'!$B:$B,CONCATENATE($A47,BB$1)),COUNTIF('raw data'!$C:$C,CONCATENATE($A47,BB$1)))),0)</f>
        <v>0</v>
      </c>
      <c r="BC47" s="5">
        <f>IFERROR(IF($A47=BC$1,"", COUNTIF('raw data'!$B:$B,CONCATENATE($A47,BC$1))/SUM(COUNTIF('raw data'!$B:$B,CONCATENATE($A47,BC$1)),COUNTIF('raw data'!$C:$C,CONCATENATE($A47,BC$1)))),0)</f>
        <v>0</v>
      </c>
      <c r="BD47" s="5">
        <f>IFERROR(IF($A47=BD$1,"", COUNTIF('raw data'!$B:$B,CONCATENATE($A47,BD$1))/SUM(COUNTIF('raw data'!$B:$B,CONCATENATE($A47,BD$1)),COUNTIF('raw data'!$C:$C,CONCATENATE($A47,BD$1)))),0)</f>
        <v>0</v>
      </c>
      <c r="BE47" s="5">
        <f>IFERROR(IF($A47=BE$1,"", COUNTIF('raw data'!$B:$B,CONCATENATE($A47,BE$1))/SUM(COUNTIF('raw data'!$B:$B,CONCATENATE($A47,BE$1)),COUNTIF('raw data'!$C:$C,CONCATENATE($A47,BE$1)))),0)</f>
        <v>0</v>
      </c>
      <c r="BF47" s="5">
        <f>IFERROR(IF($A47=BF$1,"", COUNTIF('raw data'!$B:$B,CONCATENATE($A47,BF$1))/SUM(COUNTIF('raw data'!$B:$B,CONCATENATE($A47,BF$1)),COUNTIF('raw data'!$C:$C,CONCATENATE($A47,BF$1)))),0)</f>
        <v>0</v>
      </c>
      <c r="BG47" s="5">
        <f>IFERROR(IF($A47=BG$1,"", COUNTIF('raw data'!$B:$B,CONCATENATE($A47,BG$1))/SUM(COUNTIF('raw data'!$B:$B,CONCATENATE($A47,BG$1)),COUNTIF('raw data'!$C:$C,CONCATENATE($A47,BG$1)))),0)</f>
        <v>0</v>
      </c>
      <c r="BH47" s="5">
        <f>IFERROR(IF($A47=BH$1,"", COUNTIF('raw data'!$B:$B,CONCATENATE($A47,BH$1))/SUM(COUNTIF('raw data'!$B:$B,CONCATENATE($A47,BH$1)),COUNTIF('raw data'!$C:$C,CONCATENATE($A47,BH$1)))),0)</f>
        <v>0</v>
      </c>
      <c r="BI47" s="5">
        <f>IFERROR(IF($A47=BI$1,"", COUNTIF('raw data'!$B:$B,CONCATENATE($A47,BI$1))/SUM(COUNTIF('raw data'!$B:$B,CONCATENATE($A47,BI$1)),COUNTIF('raw data'!$C:$C,CONCATENATE($A47,BI$1)))),0)</f>
        <v>0</v>
      </c>
      <c r="BJ47" s="5">
        <f>IFERROR(IF($A47=BJ$1,"", COUNTIF('raw data'!$B:$B,CONCATENATE($A47,BJ$1))/SUM(COUNTIF('raw data'!$B:$B,CONCATENATE($A47,BJ$1)),COUNTIF('raw data'!$C:$C,CONCATENATE($A47,BJ$1)))),0)</f>
        <v>0</v>
      </c>
      <c r="BK47" s="5">
        <f>IFERROR(IF($A47=BK$1,"", COUNTIF('raw data'!$B:$B,CONCATENATE($A47,BK$1))/SUM(COUNTIF('raw data'!$B:$B,CONCATENATE($A47,BK$1)),COUNTIF('raw data'!$C:$C,CONCATENATE($A47,BK$1)))),0)</f>
        <v>0</v>
      </c>
      <c r="BL47" s="5">
        <f>IFERROR(IF($A47=BL$1,"", COUNTIF('raw data'!$B:$B,CONCATENATE($A47,BL$1))/SUM(COUNTIF('raw data'!$B:$B,CONCATENATE($A47,BL$1)),COUNTIF('raw data'!$C:$C,CONCATENATE($A47,BL$1)))),0)</f>
        <v>0</v>
      </c>
      <c r="BM47" s="5">
        <f>IFERROR(IF($A47=BM$1,"", COUNTIF('raw data'!$B:$B,CONCATENATE($A47,BM$1))/SUM(COUNTIF('raw data'!$B:$B,CONCATENATE($A47,BM$1)),COUNTIF('raw data'!$C:$C,CONCATENATE($A47,BM$1)))),0)</f>
        <v>0</v>
      </c>
      <c r="BN47" s="5">
        <f>IFERROR(IF($A47=BN$1,"", COUNTIF('raw data'!$B:$B,CONCATENATE($A47,BN$1))/SUM(COUNTIF('raw data'!$B:$B,CONCATENATE($A47,BN$1)),COUNTIF('raw data'!$C:$C,CONCATENATE($A47,BN$1)))),0)</f>
        <v>0</v>
      </c>
      <c r="BO47" s="5">
        <f>IFERROR(IF($A47=BO$1,"", COUNTIF('raw data'!$B:$B,CONCATENATE($A47,BO$1))/SUM(COUNTIF('raw data'!$B:$B,CONCATENATE($A47,BO$1)),COUNTIF('raw data'!$C:$C,CONCATENATE($A47,BO$1)))),0)</f>
        <v>0</v>
      </c>
      <c r="BP47" s="5">
        <f>IFERROR(IF($A47=BP$1,"", COUNTIF('raw data'!$B:$B,CONCATENATE($A47,BP$1))/SUM(COUNTIF('raw data'!$B:$B,CONCATENATE($A47,BP$1)),COUNTIF('raw data'!$C:$C,CONCATENATE($A47,BP$1)))),0)</f>
        <v>0</v>
      </c>
      <c r="BQ47" s="5">
        <f>IFERROR(IF($A47=BQ$1,"", COUNTIF('raw data'!$B:$B,CONCATENATE($A47,BQ$1))/SUM(COUNTIF('raw data'!$B:$B,CONCATENATE($A47,BQ$1)),COUNTIF('raw data'!$C:$C,CONCATENATE($A47,BQ$1)))),0)</f>
        <v>1</v>
      </c>
      <c r="BR47" s="5">
        <f>IFERROR(IF($A47=BR$1,"", COUNTIF('raw data'!$B:$B,CONCATENATE($A47,BR$1))/SUM(COUNTIF('raw data'!$B:$B,CONCATENATE($A47,BR$1)),COUNTIF('raw data'!$C:$C,CONCATENATE($A47,BR$1)))),0)</f>
        <v>0</v>
      </c>
      <c r="BS47" s="5">
        <f>IFERROR(IF($A47=BS$1,"", COUNTIF('raw data'!$B:$B,CONCATENATE($A47,BS$1))/SUM(COUNTIF('raw data'!$B:$B,CONCATENATE($A47,BS$1)),COUNTIF('raw data'!$C:$C,CONCATENATE($A47,BS$1)))),0)</f>
        <v>0</v>
      </c>
      <c r="BT47" s="5">
        <f>IFERROR(IF($A47=BT$1,"", COUNTIF('raw data'!$B:$B,CONCATENATE($A47,BT$1))/SUM(COUNTIF('raw data'!$B:$B,CONCATENATE($A47,BT$1)),COUNTIF('raw data'!$C:$C,CONCATENATE($A47,BT$1)))),0)</f>
        <v>0</v>
      </c>
      <c r="BU47" s="5">
        <f>IFERROR(IF($A47=BU$1,"", COUNTIF('raw data'!$B:$B,CONCATENATE($A47,BU$1))/SUM(COUNTIF('raw data'!$B:$B,CONCATENATE($A47,BU$1)),COUNTIF('raw data'!$C:$C,CONCATENATE($A47,BU$1)))),0)</f>
        <v>0</v>
      </c>
      <c r="BV47" s="5">
        <f>IFERROR(IF($A47=BV$1,"", COUNTIF('raw data'!$B:$B,CONCATENATE($A47,BV$1))/SUM(COUNTIF('raw data'!$B:$B,CONCATENATE($A47,BV$1)),COUNTIF('raw data'!$C:$C,CONCATENATE($A47,BV$1)))),0)</f>
        <v>0</v>
      </c>
      <c r="BW47" s="5">
        <f>IFERROR(IF($A47=BW$1,"", COUNTIF('raw data'!$B:$B,CONCATENATE($A47,BW$1))/SUM(COUNTIF('raw data'!$B:$B,CONCATENATE($A47,BW$1)),COUNTIF('raw data'!$C:$C,CONCATENATE($A47,BW$1)))),0)</f>
        <v>0</v>
      </c>
      <c r="BX47" s="5">
        <f>IFERROR(IF($A47=BX$1,"", COUNTIF('raw data'!$B:$B,CONCATENATE($A47,BX$1))/SUM(COUNTIF('raw data'!$B:$B,CONCATENATE($A47,BX$1)),COUNTIF('raw data'!$C:$C,CONCATENATE($A47,BX$1)))),0)</f>
        <v>0</v>
      </c>
      <c r="BY47" s="5">
        <f>IFERROR(IF($A47=BY$1,"", COUNTIF('raw data'!$B:$B,CONCATENATE($A47,BY$1))/SUM(COUNTIF('raw data'!$B:$B,CONCATENATE($A47,BY$1)),COUNTIF('raw data'!$C:$C,CONCATENATE($A47,BY$1)))),0)</f>
        <v>0</v>
      </c>
      <c r="BZ47" s="5">
        <f>IFERROR(IF($A47=BZ$1,"", COUNTIF('raw data'!$B:$B,CONCATENATE($A47,BZ$1))/SUM(COUNTIF('raw data'!$B:$B,CONCATENATE($A47,BZ$1)),COUNTIF('raw data'!$C:$C,CONCATENATE($A47,BZ$1)))),0)</f>
        <v>0</v>
      </c>
      <c r="CA47" s="5">
        <f>IFERROR(IF($A47=CA$1,"", COUNTIF('raw data'!$B:$B,CONCATENATE($A47,CA$1))/SUM(COUNTIF('raw data'!$B:$B,CONCATENATE($A47,CA$1)),COUNTIF('raw data'!$C:$C,CONCATENATE($A47,CA$1)))),0)</f>
        <v>0</v>
      </c>
    </row>
    <row r="48">
      <c r="A48" s="6" t="str">
        <f>'winlose rates'!A48</f>
        <v>muncher</v>
      </c>
      <c r="B48" s="5">
        <f>IFERROR(IF($A48=B$1,"", COUNTIF('raw data'!$B:$B,CONCATENATE($A48,B$1))/SUM(COUNTIF('raw data'!$B:$B,CONCATENATE($A48,B$1)),COUNTIF('raw data'!$C:$C,CONCATENATE($A48,B$1)))),0)</f>
        <v>0</v>
      </c>
      <c r="C48" s="5">
        <f>IFERROR(IF($A48=C$1,"", COUNTIF('raw data'!$B:$B,CONCATENATE($A48,C$1))/SUM(COUNTIF('raw data'!$B:$B,CONCATENATE($A48,C$1)),COUNTIF('raw data'!$C:$C,CONCATENATE($A48,C$1)))),0)</f>
        <v>0</v>
      </c>
      <c r="D48" s="5">
        <f>IFERROR(IF($A48=D$1,"", COUNTIF('raw data'!$B:$B,CONCATENATE($A48,D$1))/SUM(COUNTIF('raw data'!$B:$B,CONCATENATE($A48,D$1)),COUNTIF('raw data'!$C:$C,CONCATENATE($A48,D$1)))),0)</f>
        <v>0</v>
      </c>
      <c r="E48" s="5">
        <f>IFERROR(IF($A48=E$1,"", COUNTIF('raw data'!$B:$B,CONCATENATE($A48,E$1))/SUM(COUNTIF('raw data'!$B:$B,CONCATENATE($A48,E$1)),COUNTIF('raw data'!$C:$C,CONCATENATE($A48,E$1)))),0)</f>
        <v>0</v>
      </c>
      <c r="F48" s="5">
        <f>IFERROR(IF($A48=F$1,"", COUNTIF('raw data'!$B:$B,CONCATENATE($A48,F$1))/SUM(COUNTIF('raw data'!$B:$B,CONCATENATE($A48,F$1)),COUNTIF('raw data'!$C:$C,CONCATENATE($A48,F$1)))),0)</f>
        <v>0</v>
      </c>
      <c r="G48" s="5">
        <f>IFERROR(IF($A48=G$1,"", COUNTIF('raw data'!$B:$B,CONCATENATE($A48,G$1))/SUM(COUNTIF('raw data'!$B:$B,CONCATENATE($A48,G$1)),COUNTIF('raw data'!$C:$C,CONCATENATE($A48,G$1)))),0)</f>
        <v>0</v>
      </c>
      <c r="H48" s="5">
        <f>IFERROR(IF($A48=H$1,"", COUNTIF('raw data'!$B:$B,CONCATENATE($A48,H$1))/SUM(COUNTIF('raw data'!$B:$B,CONCATENATE($A48,H$1)),COUNTIF('raw data'!$C:$C,CONCATENATE($A48,H$1)))),0)</f>
        <v>0</v>
      </c>
      <c r="I48" s="5">
        <f>IFERROR(IF($A48=I$1,"", COUNTIF('raw data'!$B:$B,CONCATENATE($A48,I$1))/SUM(COUNTIF('raw data'!$B:$B,CONCATENATE($A48,I$1)),COUNTIF('raw data'!$C:$C,CONCATENATE($A48,I$1)))),0)</f>
        <v>0</v>
      </c>
      <c r="J48" s="5">
        <f>IFERROR(IF($A48=J$1,"", COUNTIF('raw data'!$B:$B,CONCATENATE($A48,J$1))/SUM(COUNTIF('raw data'!$B:$B,CONCATENATE($A48,J$1)),COUNTIF('raw data'!$C:$C,CONCATENATE($A48,J$1)))),0)</f>
        <v>0</v>
      </c>
      <c r="K48" s="5">
        <f>IFERROR(IF($A48=K$1,"", COUNTIF('raw data'!$B:$B,CONCATENATE($A48,K$1))/SUM(COUNTIF('raw data'!$B:$B,CONCATENATE($A48,K$1)),COUNTIF('raw data'!$C:$C,CONCATENATE($A48,K$1)))),0)</f>
        <v>0</v>
      </c>
      <c r="L48" s="5">
        <f>IFERROR(IF($A48=L$1,"", COUNTIF('raw data'!$B:$B,CONCATENATE($A48,L$1))/SUM(COUNTIF('raw data'!$B:$B,CONCATENATE($A48,L$1)),COUNTIF('raw data'!$C:$C,CONCATENATE($A48,L$1)))),0)</f>
        <v>0</v>
      </c>
      <c r="M48" s="5">
        <f>IFERROR(IF($A48=M$1,"", COUNTIF('raw data'!$B:$B,CONCATENATE($A48,M$1))/SUM(COUNTIF('raw data'!$B:$B,CONCATENATE($A48,M$1)),COUNTIF('raw data'!$C:$C,CONCATENATE($A48,M$1)))),0)</f>
        <v>0</v>
      </c>
      <c r="N48" s="5">
        <f>IFERROR(IF($A48=N$1,"", COUNTIF('raw data'!$B:$B,CONCATENATE($A48,N$1))/SUM(COUNTIF('raw data'!$B:$B,CONCATENATE($A48,N$1)),COUNTIF('raw data'!$C:$C,CONCATENATE($A48,N$1)))),0)</f>
        <v>0</v>
      </c>
      <c r="O48" s="5">
        <f>IFERROR(IF($A48=O$1,"", COUNTIF('raw data'!$B:$B,CONCATENATE($A48,O$1))/SUM(COUNTIF('raw data'!$B:$B,CONCATENATE($A48,O$1)),COUNTIF('raw data'!$C:$C,CONCATENATE($A48,O$1)))),0)</f>
        <v>0</v>
      </c>
      <c r="P48" s="5">
        <f>IFERROR(IF($A48=P$1,"", COUNTIF('raw data'!$B:$B,CONCATENATE($A48,P$1))/SUM(COUNTIF('raw data'!$B:$B,CONCATENATE($A48,P$1)),COUNTIF('raw data'!$C:$C,CONCATENATE($A48,P$1)))),0)</f>
        <v>0</v>
      </c>
      <c r="Q48" s="5">
        <f>IFERROR(IF($A48=Q$1,"", COUNTIF('raw data'!$B:$B,CONCATENATE($A48,Q$1))/SUM(COUNTIF('raw data'!$B:$B,CONCATENATE($A48,Q$1)),COUNTIF('raw data'!$C:$C,CONCATENATE($A48,Q$1)))),0)</f>
        <v>0</v>
      </c>
      <c r="R48" s="5">
        <f>IFERROR(IF($A48=R$1,"", COUNTIF('raw data'!$B:$B,CONCATENATE($A48,R$1))/SUM(COUNTIF('raw data'!$B:$B,CONCATENATE($A48,R$1)),COUNTIF('raw data'!$C:$C,CONCATENATE($A48,R$1)))),0)</f>
        <v>0</v>
      </c>
      <c r="S48" s="5">
        <f>IFERROR(IF($A48=S$1,"", COUNTIF('raw data'!$B:$B,CONCATENATE($A48,S$1))/SUM(COUNTIF('raw data'!$B:$B,CONCATENATE($A48,S$1)),COUNTIF('raw data'!$C:$C,CONCATENATE($A48,S$1)))),0)</f>
        <v>0</v>
      </c>
      <c r="T48" s="5">
        <f>IFERROR(IF($A48=T$1,"", COUNTIF('raw data'!$B:$B,CONCATENATE($A48,T$1))/SUM(COUNTIF('raw data'!$B:$B,CONCATENATE($A48,T$1)),COUNTIF('raw data'!$C:$C,CONCATENATE($A48,T$1)))),0)</f>
        <v>0</v>
      </c>
      <c r="U48" s="5">
        <f>IFERROR(IF($A48=U$1,"", COUNTIF('raw data'!$B:$B,CONCATENATE($A48,U$1))/SUM(COUNTIF('raw data'!$B:$B,CONCATENATE($A48,U$1)),COUNTIF('raw data'!$C:$C,CONCATENATE($A48,U$1)))),0)</f>
        <v>0</v>
      </c>
      <c r="V48" s="5">
        <f>IFERROR(IF($A48=V$1,"", COUNTIF('raw data'!$B:$B,CONCATENATE($A48,V$1))/SUM(COUNTIF('raw data'!$B:$B,CONCATENATE($A48,V$1)),COUNTIF('raw data'!$C:$C,CONCATENATE($A48,V$1)))),0)</f>
        <v>0</v>
      </c>
      <c r="W48" s="5">
        <f>IFERROR(IF($A48=W$1,"", COUNTIF('raw data'!$B:$B,CONCATENATE($A48,W$1))/SUM(COUNTIF('raw data'!$B:$B,CONCATENATE($A48,W$1)),COUNTIF('raw data'!$C:$C,CONCATENATE($A48,W$1)))),0)</f>
        <v>0</v>
      </c>
      <c r="X48" s="5">
        <f>IFERROR(IF($A48=X$1,"", COUNTIF('raw data'!$B:$B,CONCATENATE($A48,X$1))/SUM(COUNTIF('raw data'!$B:$B,CONCATENATE($A48,X$1)),COUNTIF('raw data'!$C:$C,CONCATENATE($A48,X$1)))),0)</f>
        <v>0</v>
      </c>
      <c r="Y48" s="5">
        <f>IFERROR(IF($A48=Y$1,"", COUNTIF('raw data'!$B:$B,CONCATENATE($A48,Y$1))/SUM(COUNTIF('raw data'!$B:$B,CONCATENATE($A48,Y$1)),COUNTIF('raw data'!$C:$C,CONCATENATE($A48,Y$1)))),0)</f>
        <v>0</v>
      </c>
      <c r="Z48" s="5">
        <f>IFERROR(IF($A48=Z$1,"", COUNTIF('raw data'!$B:$B,CONCATENATE($A48,Z$1))/SUM(COUNTIF('raw data'!$B:$B,CONCATENATE($A48,Z$1)),COUNTIF('raw data'!$C:$C,CONCATENATE($A48,Z$1)))),0)</f>
        <v>0</v>
      </c>
      <c r="AA48" s="5">
        <f>IFERROR(IF($A48=AA$1,"", COUNTIF('raw data'!$B:$B,CONCATENATE($A48,AA$1))/SUM(COUNTIF('raw data'!$B:$B,CONCATENATE($A48,AA$1)),COUNTIF('raw data'!$C:$C,CONCATENATE($A48,AA$1)))),0)</f>
        <v>0</v>
      </c>
      <c r="AB48" s="5">
        <f>IFERROR(IF($A48=AB$1,"", COUNTIF('raw data'!$B:$B,CONCATENATE($A48,AB$1))/SUM(COUNTIF('raw data'!$B:$B,CONCATENATE($A48,AB$1)),COUNTIF('raw data'!$C:$C,CONCATENATE($A48,AB$1)))),0)</f>
        <v>0</v>
      </c>
      <c r="AC48" s="5">
        <f>IFERROR(IF($A48=AC$1,"", COUNTIF('raw data'!$B:$B,CONCATENATE($A48,AC$1))/SUM(COUNTIF('raw data'!$B:$B,CONCATENATE($A48,AC$1)),COUNTIF('raw data'!$C:$C,CONCATENATE($A48,AC$1)))),0)</f>
        <v>0</v>
      </c>
      <c r="AD48" s="5">
        <f>IFERROR(IF($A48=AD$1,"", COUNTIF('raw data'!$B:$B,CONCATENATE($A48,AD$1))/SUM(COUNTIF('raw data'!$B:$B,CONCATENATE($A48,AD$1)),COUNTIF('raw data'!$C:$C,CONCATENATE($A48,AD$1)))),0)</f>
        <v>0</v>
      </c>
      <c r="AE48" s="5">
        <f>IFERROR(IF($A48=AE$1,"", COUNTIF('raw data'!$B:$B,CONCATENATE($A48,AE$1))/SUM(COUNTIF('raw data'!$B:$B,CONCATENATE($A48,AE$1)),COUNTIF('raw data'!$C:$C,CONCATENATE($A48,AE$1)))),0)</f>
        <v>0</v>
      </c>
      <c r="AF48" s="5">
        <f>IFERROR(IF($A48=AF$1,"", COUNTIF('raw data'!$B:$B,CONCATENATE($A48,AF$1))/SUM(COUNTIF('raw data'!$B:$B,CONCATENATE($A48,AF$1)),COUNTIF('raw data'!$C:$C,CONCATENATE($A48,AF$1)))),0)</f>
        <v>0</v>
      </c>
      <c r="AG48" s="5">
        <f>IFERROR(IF($A48=AG$1,"", COUNTIF('raw data'!$B:$B,CONCATENATE($A48,AG$1))/SUM(COUNTIF('raw data'!$B:$B,CONCATENATE($A48,AG$1)),COUNTIF('raw data'!$C:$C,CONCATENATE($A48,AG$1)))),0)</f>
        <v>0</v>
      </c>
      <c r="AH48" s="5">
        <f>IFERROR(IF($A48=AH$1,"", COUNTIF('raw data'!$B:$B,CONCATENATE($A48,AH$1))/SUM(COUNTIF('raw data'!$B:$B,CONCATENATE($A48,AH$1)),COUNTIF('raw data'!$C:$C,CONCATENATE($A48,AH$1)))),0)</f>
        <v>0</v>
      </c>
      <c r="AI48" s="5">
        <f>IFERROR(IF($A48=AI$1,"", COUNTIF('raw data'!$B:$B,CONCATENATE($A48,AI$1))/SUM(COUNTIF('raw data'!$B:$B,CONCATENATE($A48,AI$1)),COUNTIF('raw data'!$C:$C,CONCATENATE($A48,AI$1)))),0)</f>
        <v>0</v>
      </c>
      <c r="AJ48" s="5">
        <f>IFERROR(IF($A48=AJ$1,"", COUNTIF('raw data'!$B:$B,CONCATENATE($A48,AJ$1))/SUM(COUNTIF('raw data'!$B:$B,CONCATENATE($A48,AJ$1)),COUNTIF('raw data'!$C:$C,CONCATENATE($A48,AJ$1)))),0)</f>
        <v>0</v>
      </c>
      <c r="AK48" s="5">
        <f>IFERROR(IF($A48=AK$1,"", COUNTIF('raw data'!$B:$B,CONCATENATE($A48,AK$1))/SUM(COUNTIF('raw data'!$B:$B,CONCATENATE($A48,AK$1)),COUNTIF('raw data'!$C:$C,CONCATENATE($A48,AK$1)))),0)</f>
        <v>0</v>
      </c>
      <c r="AL48" s="5">
        <f>IFERROR(IF($A48=AL$1,"", COUNTIF('raw data'!$B:$B,CONCATENATE($A48,AL$1))/SUM(COUNTIF('raw data'!$B:$B,CONCATENATE($A48,AL$1)),COUNTIF('raw data'!$C:$C,CONCATENATE($A48,AL$1)))),0)</f>
        <v>0</v>
      </c>
      <c r="AM48" s="5">
        <f>IFERROR(IF($A48=AM$1,"", COUNTIF('raw data'!$B:$B,CONCATENATE($A48,AM$1))/SUM(COUNTIF('raw data'!$B:$B,CONCATENATE($A48,AM$1)),COUNTIF('raw data'!$C:$C,CONCATENATE($A48,AM$1)))),0)</f>
        <v>0</v>
      </c>
      <c r="AN48" s="5">
        <f>IFERROR(IF($A48=AN$1,"", COUNTIF('raw data'!$B:$B,CONCATENATE($A48,AN$1))/SUM(COUNTIF('raw data'!$B:$B,CONCATENATE($A48,AN$1)),COUNTIF('raw data'!$C:$C,CONCATENATE($A48,AN$1)))),0)</f>
        <v>0</v>
      </c>
      <c r="AO48" s="5">
        <f>IFERROR(IF($A48=AO$1,"", COUNTIF('raw data'!$B:$B,CONCATENATE($A48,AO$1))/SUM(COUNTIF('raw data'!$B:$B,CONCATENATE($A48,AO$1)),COUNTIF('raw data'!$C:$C,CONCATENATE($A48,AO$1)))),0)</f>
        <v>0</v>
      </c>
      <c r="AP48" s="5">
        <f>IFERROR(IF($A48=AP$1,"", COUNTIF('raw data'!$B:$B,CONCATENATE($A48,AP$1))/SUM(COUNTIF('raw data'!$B:$B,CONCATENATE($A48,AP$1)),COUNTIF('raw data'!$C:$C,CONCATENATE($A48,AP$1)))),0)</f>
        <v>0</v>
      </c>
      <c r="AQ48" s="5">
        <f>IFERROR(IF($A48=AQ$1,"", COUNTIF('raw data'!$B:$B,CONCATENATE($A48,AQ$1))/SUM(COUNTIF('raw data'!$B:$B,CONCATENATE($A48,AQ$1)),COUNTIF('raw data'!$C:$C,CONCATENATE($A48,AQ$1)))),0)</f>
        <v>0</v>
      </c>
      <c r="AR48" s="5">
        <f>IFERROR(IF($A48=AR$1,"", COUNTIF('raw data'!$B:$B,CONCATENATE($A48,AR$1))/SUM(COUNTIF('raw data'!$B:$B,CONCATENATE($A48,AR$1)),COUNTIF('raw data'!$C:$C,CONCATENATE($A48,AR$1)))),0)</f>
        <v>0</v>
      </c>
      <c r="AS48" s="5">
        <f>IFERROR(IF($A48=AS$1,"", COUNTIF('raw data'!$B:$B,CONCATENATE($A48,AS$1))/SUM(COUNTIF('raw data'!$B:$B,CONCATENATE($A48,AS$1)),COUNTIF('raw data'!$C:$C,CONCATENATE($A48,AS$1)))),0)</f>
        <v>0</v>
      </c>
      <c r="AT48" s="5">
        <f>IFERROR(IF($A48=AT$1,"", COUNTIF('raw data'!$B:$B,CONCATENATE($A48,AT$1))/SUM(COUNTIF('raw data'!$B:$B,CONCATENATE($A48,AT$1)),COUNTIF('raw data'!$C:$C,CONCATENATE($A48,AT$1)))),0)</f>
        <v>0</v>
      </c>
      <c r="AU48" s="5">
        <f>IFERROR(IF($A48=AU$1,"", COUNTIF('raw data'!$B:$B,CONCATENATE($A48,AU$1))/SUM(COUNTIF('raw data'!$B:$B,CONCATENATE($A48,AU$1)),COUNTIF('raw data'!$C:$C,CONCATENATE($A48,AU$1)))),0)</f>
        <v>0</v>
      </c>
      <c r="AV48" s="5" t="str">
        <f>IFERROR(IF($A48=AV$1,"", COUNTIF('raw data'!$B:$B,CONCATENATE($A48,AV$1))/SUM(COUNTIF('raw data'!$B:$B,CONCATENATE($A48,AV$1)),COUNTIF('raw data'!$C:$C,CONCATENATE($A48,AV$1)))),0)</f>
        <v/>
      </c>
      <c r="AW48" s="5">
        <f>IFERROR(IF($A48=AW$1,"", COUNTIF('raw data'!$B:$B,CONCATENATE($A48,AW$1))/SUM(COUNTIF('raw data'!$B:$B,CONCATENATE($A48,AW$1)),COUNTIF('raw data'!$C:$C,CONCATENATE($A48,AW$1)))),0)</f>
        <v>0</v>
      </c>
      <c r="AX48" s="5">
        <f>IFERROR(IF($A48=AX$1,"", COUNTIF('raw data'!$B:$B,CONCATENATE($A48,AX$1))/SUM(COUNTIF('raw data'!$B:$B,CONCATENATE($A48,AX$1)),COUNTIF('raw data'!$C:$C,CONCATENATE($A48,AX$1)))),0)</f>
        <v>0</v>
      </c>
      <c r="AY48" s="5">
        <f>IFERROR(IF($A48=AY$1,"", COUNTIF('raw data'!$B:$B,CONCATENATE($A48,AY$1))/SUM(COUNTIF('raw data'!$B:$B,CONCATENATE($A48,AY$1)),COUNTIF('raw data'!$C:$C,CONCATENATE($A48,AY$1)))),0)</f>
        <v>0</v>
      </c>
      <c r="AZ48" s="5">
        <f>IFERROR(IF($A48=AZ$1,"", COUNTIF('raw data'!$B:$B,CONCATENATE($A48,AZ$1))/SUM(COUNTIF('raw data'!$B:$B,CONCATENATE($A48,AZ$1)),COUNTIF('raw data'!$C:$C,CONCATENATE($A48,AZ$1)))),0)</f>
        <v>0</v>
      </c>
      <c r="BA48" s="5">
        <f>IFERROR(IF($A48=BA$1,"", COUNTIF('raw data'!$B:$B,CONCATENATE($A48,BA$1))/SUM(COUNTIF('raw data'!$B:$B,CONCATENATE($A48,BA$1)),COUNTIF('raw data'!$C:$C,CONCATENATE($A48,BA$1)))),0)</f>
        <v>0</v>
      </c>
      <c r="BB48" s="5">
        <f>IFERROR(IF($A48=BB$1,"", COUNTIF('raw data'!$B:$B,CONCATENATE($A48,BB$1))/SUM(COUNTIF('raw data'!$B:$B,CONCATENATE($A48,BB$1)),COUNTIF('raw data'!$C:$C,CONCATENATE($A48,BB$1)))),0)</f>
        <v>0</v>
      </c>
      <c r="BC48" s="5">
        <f>IFERROR(IF($A48=BC$1,"", COUNTIF('raw data'!$B:$B,CONCATENATE($A48,BC$1))/SUM(COUNTIF('raw data'!$B:$B,CONCATENATE($A48,BC$1)),COUNTIF('raw data'!$C:$C,CONCATENATE($A48,BC$1)))),0)</f>
        <v>0</v>
      </c>
      <c r="BD48" s="5">
        <f>IFERROR(IF($A48=BD$1,"", COUNTIF('raw data'!$B:$B,CONCATENATE($A48,BD$1))/SUM(COUNTIF('raw data'!$B:$B,CONCATENATE($A48,BD$1)),COUNTIF('raw data'!$C:$C,CONCATENATE($A48,BD$1)))),0)</f>
        <v>0</v>
      </c>
      <c r="BE48" s="5">
        <f>IFERROR(IF($A48=BE$1,"", COUNTIF('raw data'!$B:$B,CONCATENATE($A48,BE$1))/SUM(COUNTIF('raw data'!$B:$B,CONCATENATE($A48,BE$1)),COUNTIF('raw data'!$C:$C,CONCATENATE($A48,BE$1)))),0)</f>
        <v>0</v>
      </c>
      <c r="BF48" s="5">
        <f>IFERROR(IF($A48=BF$1,"", COUNTIF('raw data'!$B:$B,CONCATENATE($A48,BF$1))/SUM(COUNTIF('raw data'!$B:$B,CONCATENATE($A48,BF$1)),COUNTIF('raw data'!$C:$C,CONCATENATE($A48,BF$1)))),0)</f>
        <v>0</v>
      </c>
      <c r="BG48" s="5">
        <f>IFERROR(IF($A48=BG$1,"", COUNTIF('raw data'!$B:$B,CONCATENATE($A48,BG$1))/SUM(COUNTIF('raw data'!$B:$B,CONCATENATE($A48,BG$1)),COUNTIF('raw data'!$C:$C,CONCATENATE($A48,BG$1)))),0)</f>
        <v>0</v>
      </c>
      <c r="BH48" s="5">
        <f>IFERROR(IF($A48=BH$1,"", COUNTIF('raw data'!$B:$B,CONCATENATE($A48,BH$1))/SUM(COUNTIF('raw data'!$B:$B,CONCATENATE($A48,BH$1)),COUNTIF('raw data'!$C:$C,CONCATENATE($A48,BH$1)))),0)</f>
        <v>0</v>
      </c>
      <c r="BI48" s="5">
        <f>IFERROR(IF($A48=BI$1,"", COUNTIF('raw data'!$B:$B,CONCATENATE($A48,BI$1))/SUM(COUNTIF('raw data'!$B:$B,CONCATENATE($A48,BI$1)),COUNTIF('raw data'!$C:$C,CONCATENATE($A48,BI$1)))),0)</f>
        <v>0</v>
      </c>
      <c r="BJ48" s="5">
        <f>IFERROR(IF($A48=BJ$1,"", COUNTIF('raw data'!$B:$B,CONCATENATE($A48,BJ$1))/SUM(COUNTIF('raw data'!$B:$B,CONCATENATE($A48,BJ$1)),COUNTIF('raw data'!$C:$C,CONCATENATE($A48,BJ$1)))),0)</f>
        <v>0</v>
      </c>
      <c r="BK48" s="5">
        <f>IFERROR(IF($A48=BK$1,"", COUNTIF('raw data'!$B:$B,CONCATENATE($A48,BK$1))/SUM(COUNTIF('raw data'!$B:$B,CONCATENATE($A48,BK$1)),COUNTIF('raw data'!$C:$C,CONCATENATE($A48,BK$1)))),0)</f>
        <v>0</v>
      </c>
      <c r="BL48" s="5">
        <f>IFERROR(IF($A48=BL$1,"", COUNTIF('raw data'!$B:$B,CONCATENATE($A48,BL$1))/SUM(COUNTIF('raw data'!$B:$B,CONCATENATE($A48,BL$1)),COUNTIF('raw data'!$C:$C,CONCATENATE($A48,BL$1)))),0)</f>
        <v>0</v>
      </c>
      <c r="BM48" s="5">
        <f>IFERROR(IF($A48=BM$1,"", COUNTIF('raw data'!$B:$B,CONCATENATE($A48,BM$1))/SUM(COUNTIF('raw data'!$B:$B,CONCATENATE($A48,BM$1)),COUNTIF('raw data'!$C:$C,CONCATENATE($A48,BM$1)))),0)</f>
        <v>0</v>
      </c>
      <c r="BN48" s="5">
        <f>IFERROR(IF($A48=BN$1,"", COUNTIF('raw data'!$B:$B,CONCATENATE($A48,BN$1))/SUM(COUNTIF('raw data'!$B:$B,CONCATENATE($A48,BN$1)),COUNTIF('raw data'!$C:$C,CONCATENATE($A48,BN$1)))),0)</f>
        <v>0</v>
      </c>
      <c r="BO48" s="5">
        <f>IFERROR(IF($A48=BO$1,"", COUNTIF('raw data'!$B:$B,CONCATENATE($A48,BO$1))/SUM(COUNTIF('raw data'!$B:$B,CONCATENATE($A48,BO$1)),COUNTIF('raw data'!$C:$C,CONCATENATE($A48,BO$1)))),0)</f>
        <v>0</v>
      </c>
      <c r="BP48" s="5">
        <f>IFERROR(IF($A48=BP$1,"", COUNTIF('raw data'!$B:$B,CONCATENATE($A48,BP$1))/SUM(COUNTIF('raw data'!$B:$B,CONCATENATE($A48,BP$1)),COUNTIF('raw data'!$C:$C,CONCATENATE($A48,BP$1)))),0)</f>
        <v>0</v>
      </c>
      <c r="BQ48" s="5">
        <f>IFERROR(IF($A48=BQ$1,"", COUNTIF('raw data'!$B:$B,CONCATENATE($A48,BQ$1))/SUM(COUNTIF('raw data'!$B:$B,CONCATENATE($A48,BQ$1)),COUNTIF('raw data'!$C:$C,CONCATENATE($A48,BQ$1)))),0)</f>
        <v>1</v>
      </c>
      <c r="BR48" s="5">
        <f>IFERROR(IF($A48=BR$1,"", COUNTIF('raw data'!$B:$B,CONCATENATE($A48,BR$1))/SUM(COUNTIF('raw data'!$B:$B,CONCATENATE($A48,BR$1)),COUNTIF('raw data'!$C:$C,CONCATENATE($A48,BR$1)))),0)</f>
        <v>0</v>
      </c>
      <c r="BS48" s="5">
        <f>IFERROR(IF($A48=BS$1,"", COUNTIF('raw data'!$B:$B,CONCATENATE($A48,BS$1))/SUM(COUNTIF('raw data'!$B:$B,CONCATENATE($A48,BS$1)),COUNTIF('raw data'!$C:$C,CONCATENATE($A48,BS$1)))),0)</f>
        <v>0</v>
      </c>
      <c r="BT48" s="5">
        <f>IFERROR(IF($A48=BT$1,"", COUNTIF('raw data'!$B:$B,CONCATENATE($A48,BT$1))/SUM(COUNTIF('raw data'!$B:$B,CONCATENATE($A48,BT$1)),COUNTIF('raw data'!$C:$C,CONCATENATE($A48,BT$1)))),0)</f>
        <v>0</v>
      </c>
      <c r="BU48" s="5">
        <f>IFERROR(IF($A48=BU$1,"", COUNTIF('raw data'!$B:$B,CONCATENATE($A48,BU$1))/SUM(COUNTIF('raw data'!$B:$B,CONCATENATE($A48,BU$1)),COUNTIF('raw data'!$C:$C,CONCATENATE($A48,BU$1)))),0)</f>
        <v>1</v>
      </c>
      <c r="BV48" s="5">
        <f>IFERROR(IF($A48=BV$1,"", COUNTIF('raw data'!$B:$B,CONCATENATE($A48,BV$1))/SUM(COUNTIF('raw data'!$B:$B,CONCATENATE($A48,BV$1)),COUNTIF('raw data'!$C:$C,CONCATENATE($A48,BV$1)))),0)</f>
        <v>0</v>
      </c>
      <c r="BW48" s="5">
        <f>IFERROR(IF($A48=BW$1,"", COUNTIF('raw data'!$B:$B,CONCATENATE($A48,BW$1))/SUM(COUNTIF('raw data'!$B:$B,CONCATENATE($A48,BW$1)),COUNTIF('raw data'!$C:$C,CONCATENATE($A48,BW$1)))),0)</f>
        <v>0</v>
      </c>
      <c r="BX48" s="5">
        <f>IFERROR(IF($A48=BX$1,"", COUNTIF('raw data'!$B:$B,CONCATENATE($A48,BX$1))/SUM(COUNTIF('raw data'!$B:$B,CONCATENATE($A48,BX$1)),COUNTIF('raw data'!$C:$C,CONCATENATE($A48,BX$1)))),0)</f>
        <v>0</v>
      </c>
      <c r="BY48" s="5">
        <f>IFERROR(IF($A48=BY$1,"", COUNTIF('raw data'!$B:$B,CONCATENATE($A48,BY$1))/SUM(COUNTIF('raw data'!$B:$B,CONCATENATE($A48,BY$1)),COUNTIF('raw data'!$C:$C,CONCATENATE($A48,BY$1)))),0)</f>
        <v>0</v>
      </c>
      <c r="BZ48" s="5">
        <f>IFERROR(IF($A48=BZ$1,"", COUNTIF('raw data'!$B:$B,CONCATENATE($A48,BZ$1))/SUM(COUNTIF('raw data'!$B:$B,CONCATENATE($A48,BZ$1)),COUNTIF('raw data'!$C:$C,CONCATENATE($A48,BZ$1)))),0)</f>
        <v>0</v>
      </c>
      <c r="CA48" s="5">
        <f>IFERROR(IF($A48=CA$1,"", COUNTIF('raw data'!$B:$B,CONCATENATE($A48,CA$1))/SUM(COUNTIF('raw data'!$B:$B,CONCATENATE($A48,CA$1)),COUNTIF('raw data'!$C:$C,CONCATENATE($A48,CA$1)))),0)</f>
        <v>0</v>
      </c>
    </row>
    <row r="49">
      <c r="A49" s="6" t="str">
        <f>'winlose rates'!A49</f>
        <v>note block</v>
      </c>
      <c r="B49" s="5">
        <f>IFERROR(IF($A49=B$1,"", COUNTIF('raw data'!$B:$B,CONCATENATE($A49,B$1))/SUM(COUNTIF('raw data'!$B:$B,CONCATENATE($A49,B$1)),COUNTIF('raw data'!$C:$C,CONCATENATE($A49,B$1)))),0)</f>
        <v>0</v>
      </c>
      <c r="C49" s="5">
        <f>IFERROR(IF($A49=C$1,"", COUNTIF('raw data'!$B:$B,CONCATENATE($A49,C$1))/SUM(COUNTIF('raw data'!$B:$B,CONCATENATE($A49,C$1)),COUNTIF('raw data'!$C:$C,CONCATENATE($A49,C$1)))),0)</f>
        <v>0</v>
      </c>
      <c r="D49" s="5">
        <f>IFERROR(IF($A49=D$1,"", COUNTIF('raw data'!$B:$B,CONCATENATE($A49,D$1))/SUM(COUNTIF('raw data'!$B:$B,CONCATENATE($A49,D$1)),COUNTIF('raw data'!$C:$C,CONCATENATE($A49,D$1)))),0)</f>
        <v>0</v>
      </c>
      <c r="E49" s="5">
        <f>IFERROR(IF($A49=E$1,"", COUNTIF('raw data'!$B:$B,CONCATENATE($A49,E$1))/SUM(COUNTIF('raw data'!$B:$B,CONCATENATE($A49,E$1)),COUNTIF('raw data'!$C:$C,CONCATENATE($A49,E$1)))),0)</f>
        <v>0</v>
      </c>
      <c r="F49" s="5">
        <f>IFERROR(IF($A49=F$1,"", COUNTIF('raw data'!$B:$B,CONCATENATE($A49,F$1))/SUM(COUNTIF('raw data'!$B:$B,CONCATENATE($A49,F$1)),COUNTIF('raw data'!$C:$C,CONCATENATE($A49,F$1)))),0)</f>
        <v>0</v>
      </c>
      <c r="G49" s="5">
        <f>IFERROR(IF($A49=G$1,"", COUNTIF('raw data'!$B:$B,CONCATENATE($A49,G$1))/SUM(COUNTIF('raw data'!$B:$B,CONCATENATE($A49,G$1)),COUNTIF('raw data'!$C:$C,CONCATENATE($A49,G$1)))),0)</f>
        <v>0</v>
      </c>
      <c r="H49" s="5">
        <f>IFERROR(IF($A49=H$1,"", COUNTIF('raw data'!$B:$B,CONCATENATE($A49,H$1))/SUM(COUNTIF('raw data'!$B:$B,CONCATENATE($A49,H$1)),COUNTIF('raw data'!$C:$C,CONCATENATE($A49,H$1)))),0)</f>
        <v>0</v>
      </c>
      <c r="I49" s="5">
        <f>IFERROR(IF($A49=I$1,"", COUNTIF('raw data'!$B:$B,CONCATENATE($A49,I$1))/SUM(COUNTIF('raw data'!$B:$B,CONCATENATE($A49,I$1)),COUNTIF('raw data'!$C:$C,CONCATENATE($A49,I$1)))),0)</f>
        <v>0</v>
      </c>
      <c r="J49" s="5">
        <f>IFERROR(IF($A49=J$1,"", COUNTIF('raw data'!$B:$B,CONCATENATE($A49,J$1))/SUM(COUNTIF('raw data'!$B:$B,CONCATENATE($A49,J$1)),COUNTIF('raw data'!$C:$C,CONCATENATE($A49,J$1)))),0)</f>
        <v>0</v>
      </c>
      <c r="K49" s="5">
        <f>IFERROR(IF($A49=K$1,"", COUNTIF('raw data'!$B:$B,CONCATENATE($A49,K$1))/SUM(COUNTIF('raw data'!$B:$B,CONCATENATE($A49,K$1)),COUNTIF('raw data'!$C:$C,CONCATENATE($A49,K$1)))),0)</f>
        <v>0</v>
      </c>
      <c r="L49" s="5">
        <f>IFERROR(IF($A49=L$1,"", COUNTIF('raw data'!$B:$B,CONCATENATE($A49,L$1))/SUM(COUNTIF('raw data'!$B:$B,CONCATENATE($A49,L$1)),COUNTIF('raw data'!$C:$C,CONCATENATE($A49,L$1)))),0)</f>
        <v>0</v>
      </c>
      <c r="M49" s="5">
        <f>IFERROR(IF($A49=M$1,"", COUNTIF('raw data'!$B:$B,CONCATENATE($A49,M$1))/SUM(COUNTIF('raw data'!$B:$B,CONCATENATE($A49,M$1)),COUNTIF('raw data'!$C:$C,CONCATENATE($A49,M$1)))),0)</f>
        <v>0</v>
      </c>
      <c r="N49" s="5">
        <f>IFERROR(IF($A49=N$1,"", COUNTIF('raw data'!$B:$B,CONCATENATE($A49,N$1))/SUM(COUNTIF('raw data'!$B:$B,CONCATENATE($A49,N$1)),COUNTIF('raw data'!$C:$C,CONCATENATE($A49,N$1)))),0)</f>
        <v>0</v>
      </c>
      <c r="O49" s="5">
        <f>IFERROR(IF($A49=O$1,"", COUNTIF('raw data'!$B:$B,CONCATENATE($A49,O$1))/SUM(COUNTIF('raw data'!$B:$B,CONCATENATE($A49,O$1)),COUNTIF('raw data'!$C:$C,CONCATENATE($A49,O$1)))),0)</f>
        <v>0</v>
      </c>
      <c r="P49" s="5">
        <f>IFERROR(IF($A49=P$1,"", COUNTIF('raw data'!$B:$B,CONCATENATE($A49,P$1))/SUM(COUNTIF('raw data'!$B:$B,CONCATENATE($A49,P$1)),COUNTIF('raw data'!$C:$C,CONCATENATE($A49,P$1)))),0)</f>
        <v>0</v>
      </c>
      <c r="Q49" s="5">
        <f>IFERROR(IF($A49=Q$1,"", COUNTIF('raw data'!$B:$B,CONCATENATE($A49,Q$1))/SUM(COUNTIF('raw data'!$B:$B,CONCATENATE($A49,Q$1)),COUNTIF('raw data'!$C:$C,CONCATENATE($A49,Q$1)))),0)</f>
        <v>0</v>
      </c>
      <c r="R49" s="5">
        <f>IFERROR(IF($A49=R$1,"", COUNTIF('raw data'!$B:$B,CONCATENATE($A49,R$1))/SUM(COUNTIF('raw data'!$B:$B,CONCATENATE($A49,R$1)),COUNTIF('raw data'!$C:$C,CONCATENATE($A49,R$1)))),0)</f>
        <v>0</v>
      </c>
      <c r="S49" s="5">
        <f>IFERROR(IF($A49=S$1,"", COUNTIF('raw data'!$B:$B,CONCATENATE($A49,S$1))/SUM(COUNTIF('raw data'!$B:$B,CONCATENATE($A49,S$1)),COUNTIF('raw data'!$C:$C,CONCATENATE($A49,S$1)))),0)</f>
        <v>0</v>
      </c>
      <c r="T49" s="5">
        <f>IFERROR(IF($A49=T$1,"", COUNTIF('raw data'!$B:$B,CONCATENATE($A49,T$1))/SUM(COUNTIF('raw data'!$B:$B,CONCATENATE($A49,T$1)),COUNTIF('raw data'!$C:$C,CONCATENATE($A49,T$1)))),0)</f>
        <v>0</v>
      </c>
      <c r="U49" s="5">
        <f>IFERROR(IF($A49=U$1,"", COUNTIF('raw data'!$B:$B,CONCATENATE($A49,U$1))/SUM(COUNTIF('raw data'!$B:$B,CONCATENATE($A49,U$1)),COUNTIF('raw data'!$C:$C,CONCATENATE($A49,U$1)))),0)</f>
        <v>0</v>
      </c>
      <c r="V49" s="5">
        <f>IFERROR(IF($A49=V$1,"", COUNTIF('raw data'!$B:$B,CONCATENATE($A49,V$1))/SUM(COUNTIF('raw data'!$B:$B,CONCATENATE($A49,V$1)),COUNTIF('raw data'!$C:$C,CONCATENATE($A49,V$1)))),0)</f>
        <v>1</v>
      </c>
      <c r="W49" s="5">
        <f>IFERROR(IF($A49=W$1,"", COUNTIF('raw data'!$B:$B,CONCATENATE($A49,W$1))/SUM(COUNTIF('raw data'!$B:$B,CONCATENATE($A49,W$1)),COUNTIF('raw data'!$C:$C,CONCATENATE($A49,W$1)))),0)</f>
        <v>0</v>
      </c>
      <c r="X49" s="5">
        <f>IFERROR(IF($A49=X$1,"", COUNTIF('raw data'!$B:$B,CONCATENATE($A49,X$1))/SUM(COUNTIF('raw data'!$B:$B,CONCATENATE($A49,X$1)),COUNTIF('raw data'!$C:$C,CONCATENATE($A49,X$1)))),0)</f>
        <v>0</v>
      </c>
      <c r="Y49" s="5">
        <f>IFERROR(IF($A49=Y$1,"", COUNTIF('raw data'!$B:$B,CONCATENATE($A49,Y$1))/SUM(COUNTIF('raw data'!$B:$B,CONCATENATE($A49,Y$1)),COUNTIF('raw data'!$C:$C,CONCATENATE($A49,Y$1)))),0)</f>
        <v>0</v>
      </c>
      <c r="Z49" s="5">
        <f>IFERROR(IF($A49=Z$1,"", COUNTIF('raw data'!$B:$B,CONCATENATE($A49,Z$1))/SUM(COUNTIF('raw data'!$B:$B,CONCATENATE($A49,Z$1)),COUNTIF('raw data'!$C:$C,CONCATENATE($A49,Z$1)))),0)</f>
        <v>0</v>
      </c>
      <c r="AA49" s="5">
        <f>IFERROR(IF($A49=AA$1,"", COUNTIF('raw data'!$B:$B,CONCATENATE($A49,AA$1))/SUM(COUNTIF('raw data'!$B:$B,CONCATENATE($A49,AA$1)),COUNTIF('raw data'!$C:$C,CONCATENATE($A49,AA$1)))),0)</f>
        <v>0</v>
      </c>
      <c r="AB49" s="5">
        <f>IFERROR(IF($A49=AB$1,"", COUNTIF('raw data'!$B:$B,CONCATENATE($A49,AB$1))/SUM(COUNTIF('raw data'!$B:$B,CONCATENATE($A49,AB$1)),COUNTIF('raw data'!$C:$C,CONCATENATE($A49,AB$1)))),0)</f>
        <v>0</v>
      </c>
      <c r="AC49" s="5">
        <f>IFERROR(IF($A49=AC$1,"", COUNTIF('raw data'!$B:$B,CONCATENATE($A49,AC$1))/SUM(COUNTIF('raw data'!$B:$B,CONCATENATE($A49,AC$1)),COUNTIF('raw data'!$C:$C,CONCATENATE($A49,AC$1)))),0)</f>
        <v>0</v>
      </c>
      <c r="AD49" s="5">
        <f>IFERROR(IF($A49=AD$1,"", COUNTIF('raw data'!$B:$B,CONCATENATE($A49,AD$1))/SUM(COUNTIF('raw data'!$B:$B,CONCATENATE($A49,AD$1)),COUNTIF('raw data'!$C:$C,CONCATENATE($A49,AD$1)))),0)</f>
        <v>0</v>
      </c>
      <c r="AE49" s="5">
        <f>IFERROR(IF($A49=AE$1,"", COUNTIF('raw data'!$B:$B,CONCATENATE($A49,AE$1))/SUM(COUNTIF('raw data'!$B:$B,CONCATENATE($A49,AE$1)),COUNTIF('raw data'!$C:$C,CONCATENATE($A49,AE$1)))),0)</f>
        <v>0</v>
      </c>
      <c r="AF49" s="5">
        <f>IFERROR(IF($A49=AF$1,"", COUNTIF('raw data'!$B:$B,CONCATENATE($A49,AF$1))/SUM(COUNTIF('raw data'!$B:$B,CONCATENATE($A49,AF$1)),COUNTIF('raw data'!$C:$C,CONCATENATE($A49,AF$1)))),0)</f>
        <v>0</v>
      </c>
      <c r="AG49" s="5">
        <f>IFERROR(IF($A49=AG$1,"", COUNTIF('raw data'!$B:$B,CONCATENATE($A49,AG$1))/SUM(COUNTIF('raw data'!$B:$B,CONCATENATE($A49,AG$1)),COUNTIF('raw data'!$C:$C,CONCATENATE($A49,AG$1)))),0)</f>
        <v>0</v>
      </c>
      <c r="AH49" s="5">
        <f>IFERROR(IF($A49=AH$1,"", COUNTIF('raw data'!$B:$B,CONCATENATE($A49,AH$1))/SUM(COUNTIF('raw data'!$B:$B,CONCATENATE($A49,AH$1)),COUNTIF('raw data'!$C:$C,CONCATENATE($A49,AH$1)))),0)</f>
        <v>1</v>
      </c>
      <c r="AI49" s="5">
        <f>IFERROR(IF($A49=AI$1,"", COUNTIF('raw data'!$B:$B,CONCATENATE($A49,AI$1))/SUM(COUNTIF('raw data'!$B:$B,CONCATENATE($A49,AI$1)),COUNTIF('raw data'!$C:$C,CONCATENATE($A49,AI$1)))),0)</f>
        <v>0</v>
      </c>
      <c r="AJ49" s="5">
        <f>IFERROR(IF($A49=AJ$1,"", COUNTIF('raw data'!$B:$B,CONCATENATE($A49,AJ$1))/SUM(COUNTIF('raw data'!$B:$B,CONCATENATE($A49,AJ$1)),COUNTIF('raw data'!$C:$C,CONCATENATE($A49,AJ$1)))),0)</f>
        <v>0</v>
      </c>
      <c r="AK49" s="5">
        <f>IFERROR(IF($A49=AK$1,"", COUNTIF('raw data'!$B:$B,CONCATENATE($A49,AK$1))/SUM(COUNTIF('raw data'!$B:$B,CONCATENATE($A49,AK$1)),COUNTIF('raw data'!$C:$C,CONCATENATE($A49,AK$1)))),0)</f>
        <v>0</v>
      </c>
      <c r="AL49" s="5">
        <f>IFERROR(IF($A49=AL$1,"", COUNTIF('raw data'!$B:$B,CONCATENATE($A49,AL$1))/SUM(COUNTIF('raw data'!$B:$B,CONCATENATE($A49,AL$1)),COUNTIF('raw data'!$C:$C,CONCATENATE($A49,AL$1)))),0)</f>
        <v>0</v>
      </c>
      <c r="AM49" s="5">
        <f>IFERROR(IF($A49=AM$1,"", COUNTIF('raw data'!$B:$B,CONCATENATE($A49,AM$1))/SUM(COUNTIF('raw data'!$B:$B,CONCATENATE($A49,AM$1)),COUNTIF('raw data'!$C:$C,CONCATENATE($A49,AM$1)))),0)</f>
        <v>0</v>
      </c>
      <c r="AN49" s="5">
        <f>IFERROR(IF($A49=AN$1,"", COUNTIF('raw data'!$B:$B,CONCATENATE($A49,AN$1))/SUM(COUNTIF('raw data'!$B:$B,CONCATENATE($A49,AN$1)),COUNTIF('raw data'!$C:$C,CONCATENATE($A49,AN$1)))),0)</f>
        <v>0</v>
      </c>
      <c r="AO49" s="5">
        <f>IFERROR(IF($A49=AO$1,"", COUNTIF('raw data'!$B:$B,CONCATENATE($A49,AO$1))/SUM(COUNTIF('raw data'!$B:$B,CONCATENATE($A49,AO$1)),COUNTIF('raw data'!$C:$C,CONCATENATE($A49,AO$1)))),0)</f>
        <v>0</v>
      </c>
      <c r="AP49" s="5">
        <f>IFERROR(IF($A49=AP$1,"", COUNTIF('raw data'!$B:$B,CONCATENATE($A49,AP$1))/SUM(COUNTIF('raw data'!$B:$B,CONCATENATE($A49,AP$1)),COUNTIF('raw data'!$C:$C,CONCATENATE($A49,AP$1)))),0)</f>
        <v>0</v>
      </c>
      <c r="AQ49" s="5">
        <f>IFERROR(IF($A49=AQ$1,"", COUNTIF('raw data'!$B:$B,CONCATENATE($A49,AQ$1))/SUM(COUNTIF('raw data'!$B:$B,CONCATENATE($A49,AQ$1)),COUNTIF('raw data'!$C:$C,CONCATENATE($A49,AQ$1)))),0)</f>
        <v>0</v>
      </c>
      <c r="AR49" s="5">
        <f>IFERROR(IF($A49=AR$1,"", COUNTIF('raw data'!$B:$B,CONCATENATE($A49,AR$1))/SUM(COUNTIF('raw data'!$B:$B,CONCATENATE($A49,AR$1)),COUNTIF('raw data'!$C:$C,CONCATENATE($A49,AR$1)))),0)</f>
        <v>0</v>
      </c>
      <c r="AS49" s="5">
        <f>IFERROR(IF($A49=AS$1,"", COUNTIF('raw data'!$B:$B,CONCATENATE($A49,AS$1))/SUM(COUNTIF('raw data'!$B:$B,CONCATENATE($A49,AS$1)),COUNTIF('raw data'!$C:$C,CONCATENATE($A49,AS$1)))),0)</f>
        <v>0</v>
      </c>
      <c r="AT49" s="5">
        <f>IFERROR(IF($A49=AT$1,"", COUNTIF('raw data'!$B:$B,CONCATENATE($A49,AT$1))/SUM(COUNTIF('raw data'!$B:$B,CONCATENATE($A49,AT$1)),COUNTIF('raw data'!$C:$C,CONCATENATE($A49,AT$1)))),0)</f>
        <v>0</v>
      </c>
      <c r="AU49" s="5">
        <f>IFERROR(IF($A49=AU$1,"", COUNTIF('raw data'!$B:$B,CONCATENATE($A49,AU$1))/SUM(COUNTIF('raw data'!$B:$B,CONCATENATE($A49,AU$1)),COUNTIF('raw data'!$C:$C,CONCATENATE($A49,AU$1)))),0)</f>
        <v>0</v>
      </c>
      <c r="AV49" s="5">
        <f>IFERROR(IF($A49=AV$1,"", COUNTIF('raw data'!$B:$B,CONCATENATE($A49,AV$1))/SUM(COUNTIF('raw data'!$B:$B,CONCATENATE($A49,AV$1)),COUNTIF('raw data'!$C:$C,CONCATENATE($A49,AV$1)))),0)</f>
        <v>0</v>
      </c>
      <c r="AW49" s="5" t="str">
        <f>IFERROR(IF($A49=AW$1,"", COUNTIF('raw data'!$B:$B,CONCATENATE($A49,AW$1))/SUM(COUNTIF('raw data'!$B:$B,CONCATENATE($A49,AW$1)),COUNTIF('raw data'!$C:$C,CONCATENATE($A49,AW$1)))),0)</f>
        <v/>
      </c>
      <c r="AX49" s="5">
        <f>IFERROR(IF($A49=AX$1,"", COUNTIF('raw data'!$B:$B,CONCATENATE($A49,AX$1))/SUM(COUNTIF('raw data'!$B:$B,CONCATENATE($A49,AX$1)),COUNTIF('raw data'!$C:$C,CONCATENATE($A49,AX$1)))),0)</f>
        <v>0</v>
      </c>
      <c r="AY49" s="5">
        <f>IFERROR(IF($A49=AY$1,"", COUNTIF('raw data'!$B:$B,CONCATENATE($A49,AY$1))/SUM(COUNTIF('raw data'!$B:$B,CONCATENATE($A49,AY$1)),COUNTIF('raw data'!$C:$C,CONCATENATE($A49,AY$1)))),0)</f>
        <v>0</v>
      </c>
      <c r="AZ49" s="5">
        <f>IFERROR(IF($A49=AZ$1,"", COUNTIF('raw data'!$B:$B,CONCATENATE($A49,AZ$1))/SUM(COUNTIF('raw data'!$B:$B,CONCATENATE($A49,AZ$1)),COUNTIF('raw data'!$C:$C,CONCATENATE($A49,AZ$1)))),0)</f>
        <v>0</v>
      </c>
      <c r="BA49" s="5">
        <f>IFERROR(IF($A49=BA$1,"", COUNTIF('raw data'!$B:$B,CONCATENATE($A49,BA$1))/SUM(COUNTIF('raw data'!$B:$B,CONCATENATE($A49,BA$1)),COUNTIF('raw data'!$C:$C,CONCATENATE($A49,BA$1)))),0)</f>
        <v>0</v>
      </c>
      <c r="BB49" s="5">
        <f>IFERROR(IF($A49=BB$1,"", COUNTIF('raw data'!$B:$B,CONCATENATE($A49,BB$1))/SUM(COUNTIF('raw data'!$B:$B,CONCATENATE($A49,BB$1)),COUNTIF('raw data'!$C:$C,CONCATENATE($A49,BB$1)))),0)</f>
        <v>0</v>
      </c>
      <c r="BC49" s="5">
        <f>IFERROR(IF($A49=BC$1,"", COUNTIF('raw data'!$B:$B,CONCATENATE($A49,BC$1))/SUM(COUNTIF('raw data'!$B:$B,CONCATENATE($A49,BC$1)),COUNTIF('raw data'!$C:$C,CONCATENATE($A49,BC$1)))),0)</f>
        <v>1</v>
      </c>
      <c r="BD49" s="5">
        <f>IFERROR(IF($A49=BD$1,"", COUNTIF('raw data'!$B:$B,CONCATENATE($A49,BD$1))/SUM(COUNTIF('raw data'!$B:$B,CONCATENATE($A49,BD$1)),COUNTIF('raw data'!$C:$C,CONCATENATE($A49,BD$1)))),0)</f>
        <v>0</v>
      </c>
      <c r="BE49" s="5">
        <f>IFERROR(IF($A49=BE$1,"", COUNTIF('raw data'!$B:$B,CONCATENATE($A49,BE$1))/SUM(COUNTIF('raw data'!$B:$B,CONCATENATE($A49,BE$1)),COUNTIF('raw data'!$C:$C,CONCATENATE($A49,BE$1)))),0)</f>
        <v>0</v>
      </c>
      <c r="BF49" s="5">
        <f>IFERROR(IF($A49=BF$1,"", COUNTIF('raw data'!$B:$B,CONCATENATE($A49,BF$1))/SUM(COUNTIF('raw data'!$B:$B,CONCATENATE($A49,BF$1)),COUNTIF('raw data'!$C:$C,CONCATENATE($A49,BF$1)))),0)</f>
        <v>0</v>
      </c>
      <c r="BG49" s="5">
        <f>IFERROR(IF($A49=BG$1,"", COUNTIF('raw data'!$B:$B,CONCATENATE($A49,BG$1))/SUM(COUNTIF('raw data'!$B:$B,CONCATENATE($A49,BG$1)),COUNTIF('raw data'!$C:$C,CONCATENATE($A49,BG$1)))),0)</f>
        <v>0</v>
      </c>
      <c r="BH49" s="5">
        <f>IFERROR(IF($A49=BH$1,"", COUNTIF('raw data'!$B:$B,CONCATENATE($A49,BH$1))/SUM(COUNTIF('raw data'!$B:$B,CONCATENATE($A49,BH$1)),COUNTIF('raw data'!$C:$C,CONCATENATE($A49,BH$1)))),0)</f>
        <v>0</v>
      </c>
      <c r="BI49" s="5">
        <f>IFERROR(IF($A49=BI$1,"", COUNTIF('raw data'!$B:$B,CONCATENATE($A49,BI$1))/SUM(COUNTIF('raw data'!$B:$B,CONCATENATE($A49,BI$1)),COUNTIF('raw data'!$C:$C,CONCATENATE($A49,BI$1)))),0)</f>
        <v>0</v>
      </c>
      <c r="BJ49" s="5">
        <f>IFERROR(IF($A49=BJ$1,"", COUNTIF('raw data'!$B:$B,CONCATENATE($A49,BJ$1))/SUM(COUNTIF('raw data'!$B:$B,CONCATENATE($A49,BJ$1)),COUNTIF('raw data'!$C:$C,CONCATENATE($A49,BJ$1)))),0)</f>
        <v>0</v>
      </c>
      <c r="BK49" s="5">
        <f>IFERROR(IF($A49=BK$1,"", COUNTIF('raw data'!$B:$B,CONCATENATE($A49,BK$1))/SUM(COUNTIF('raw data'!$B:$B,CONCATENATE($A49,BK$1)),COUNTIF('raw data'!$C:$C,CONCATENATE($A49,BK$1)))),0)</f>
        <v>0</v>
      </c>
      <c r="BL49" s="5">
        <f>IFERROR(IF($A49=BL$1,"", COUNTIF('raw data'!$B:$B,CONCATENATE($A49,BL$1))/SUM(COUNTIF('raw data'!$B:$B,CONCATENATE($A49,BL$1)),COUNTIF('raw data'!$C:$C,CONCATENATE($A49,BL$1)))),0)</f>
        <v>0</v>
      </c>
      <c r="BM49" s="5">
        <f>IFERROR(IF($A49=BM$1,"", COUNTIF('raw data'!$B:$B,CONCATENATE($A49,BM$1))/SUM(COUNTIF('raw data'!$B:$B,CONCATENATE($A49,BM$1)),COUNTIF('raw data'!$C:$C,CONCATENATE($A49,BM$1)))),0)</f>
        <v>0</v>
      </c>
      <c r="BN49" s="5">
        <f>IFERROR(IF($A49=BN$1,"", COUNTIF('raw data'!$B:$B,CONCATENATE($A49,BN$1))/SUM(COUNTIF('raw data'!$B:$B,CONCATENATE($A49,BN$1)),COUNTIF('raw data'!$C:$C,CONCATENATE($A49,BN$1)))),0)</f>
        <v>0</v>
      </c>
      <c r="BO49" s="5">
        <f>IFERROR(IF($A49=BO$1,"", COUNTIF('raw data'!$B:$B,CONCATENATE($A49,BO$1))/SUM(COUNTIF('raw data'!$B:$B,CONCATENATE($A49,BO$1)),COUNTIF('raw data'!$C:$C,CONCATENATE($A49,BO$1)))),0)</f>
        <v>0</v>
      </c>
      <c r="BP49" s="5">
        <f>IFERROR(IF($A49=BP$1,"", COUNTIF('raw data'!$B:$B,CONCATENATE($A49,BP$1))/SUM(COUNTIF('raw data'!$B:$B,CONCATENATE($A49,BP$1)),COUNTIF('raw data'!$C:$C,CONCATENATE($A49,BP$1)))),0)</f>
        <v>0</v>
      </c>
      <c r="BQ49" s="5">
        <f>IFERROR(IF($A49=BQ$1,"", COUNTIF('raw data'!$B:$B,CONCATENATE($A49,BQ$1))/SUM(COUNTIF('raw data'!$B:$B,CONCATENATE($A49,BQ$1)),COUNTIF('raw data'!$C:$C,CONCATENATE($A49,BQ$1)))),0)</f>
        <v>0</v>
      </c>
      <c r="BR49" s="5">
        <f>IFERROR(IF($A49=BR$1,"", COUNTIF('raw data'!$B:$B,CONCATENATE($A49,BR$1))/SUM(COUNTIF('raw data'!$B:$B,CONCATENATE($A49,BR$1)),COUNTIF('raw data'!$C:$C,CONCATENATE($A49,BR$1)))),0)</f>
        <v>0</v>
      </c>
      <c r="BS49" s="5">
        <f>IFERROR(IF($A49=BS$1,"", COUNTIF('raw data'!$B:$B,CONCATENATE($A49,BS$1))/SUM(COUNTIF('raw data'!$B:$B,CONCATENATE($A49,BS$1)),COUNTIF('raw data'!$C:$C,CONCATENATE($A49,BS$1)))),0)</f>
        <v>0</v>
      </c>
      <c r="BT49" s="5">
        <f>IFERROR(IF($A49=BT$1,"", COUNTIF('raw data'!$B:$B,CONCATENATE($A49,BT$1))/SUM(COUNTIF('raw data'!$B:$B,CONCATENATE($A49,BT$1)),COUNTIF('raw data'!$C:$C,CONCATENATE($A49,BT$1)))),0)</f>
        <v>0</v>
      </c>
      <c r="BU49" s="5">
        <f>IFERROR(IF($A49=BU$1,"", COUNTIF('raw data'!$B:$B,CONCATENATE($A49,BU$1))/SUM(COUNTIF('raw data'!$B:$B,CONCATENATE($A49,BU$1)),COUNTIF('raw data'!$C:$C,CONCATENATE($A49,BU$1)))),0)</f>
        <v>0</v>
      </c>
      <c r="BV49" s="5">
        <f>IFERROR(IF($A49=BV$1,"", COUNTIF('raw data'!$B:$B,CONCATENATE($A49,BV$1))/SUM(COUNTIF('raw data'!$B:$B,CONCATENATE($A49,BV$1)),COUNTIF('raw data'!$C:$C,CONCATENATE($A49,BV$1)))),0)</f>
        <v>0</v>
      </c>
      <c r="BW49" s="5">
        <f>IFERROR(IF($A49=BW$1,"", COUNTIF('raw data'!$B:$B,CONCATENATE($A49,BW$1))/SUM(COUNTIF('raw data'!$B:$B,CONCATENATE($A49,BW$1)),COUNTIF('raw data'!$C:$C,CONCATENATE($A49,BW$1)))),0)</f>
        <v>0</v>
      </c>
      <c r="BX49" s="5">
        <f>IFERROR(IF($A49=BX$1,"", COUNTIF('raw data'!$B:$B,CONCATENATE($A49,BX$1))/SUM(COUNTIF('raw data'!$B:$B,CONCATENATE($A49,BX$1)),COUNTIF('raw data'!$C:$C,CONCATENATE($A49,BX$1)))),0)</f>
        <v>0</v>
      </c>
      <c r="BY49" s="5">
        <f>IFERROR(IF($A49=BY$1,"", COUNTIF('raw data'!$B:$B,CONCATENATE($A49,BY$1))/SUM(COUNTIF('raw data'!$B:$B,CONCATENATE($A49,BY$1)),COUNTIF('raw data'!$C:$C,CONCATENATE($A49,BY$1)))),0)</f>
        <v>0</v>
      </c>
      <c r="BZ49" s="5">
        <f>IFERROR(IF($A49=BZ$1,"", COUNTIF('raw data'!$B:$B,CONCATENATE($A49,BZ$1))/SUM(COUNTIF('raw data'!$B:$B,CONCATENATE($A49,BZ$1)),COUNTIF('raw data'!$C:$C,CONCATENATE($A49,BZ$1)))),0)</f>
        <v>0</v>
      </c>
      <c r="CA49" s="5">
        <f>IFERROR(IF($A49=CA$1,"", COUNTIF('raw data'!$B:$B,CONCATENATE($A49,CA$1))/SUM(COUNTIF('raw data'!$B:$B,CONCATENATE($A49,CA$1)),COUNTIF('raw data'!$C:$C,CONCATENATE($A49,CA$1)))),0)</f>
        <v>0</v>
      </c>
    </row>
    <row r="50">
      <c r="A50" s="6" t="str">
        <f>'winlose rates'!A50</f>
        <v>on/off switch</v>
      </c>
      <c r="B50" s="5">
        <f>IFERROR(IF($A50=B$1,"", COUNTIF('raw data'!$B:$B,CONCATENATE($A50,B$1))/SUM(COUNTIF('raw data'!$B:$B,CONCATENATE($A50,B$1)),COUNTIF('raw data'!$C:$C,CONCATENATE($A50,B$1)))),0)</f>
        <v>0</v>
      </c>
      <c r="C50" s="5">
        <f>IFERROR(IF($A50=C$1,"", COUNTIF('raw data'!$B:$B,CONCATENATE($A50,C$1))/SUM(COUNTIF('raw data'!$B:$B,CONCATENATE($A50,C$1)),COUNTIF('raw data'!$C:$C,CONCATENATE($A50,C$1)))),0)</f>
        <v>0</v>
      </c>
      <c r="D50" s="5">
        <f>IFERROR(IF($A50=D$1,"", COUNTIF('raw data'!$B:$B,CONCATENATE($A50,D$1))/SUM(COUNTIF('raw data'!$B:$B,CONCATENATE($A50,D$1)),COUNTIF('raw data'!$C:$C,CONCATENATE($A50,D$1)))),0)</f>
        <v>0</v>
      </c>
      <c r="E50" s="5">
        <f>IFERROR(IF($A50=E$1,"", COUNTIF('raw data'!$B:$B,CONCATENATE($A50,E$1))/SUM(COUNTIF('raw data'!$B:$B,CONCATENATE($A50,E$1)),COUNTIF('raw data'!$C:$C,CONCATENATE($A50,E$1)))),0)</f>
        <v>0</v>
      </c>
      <c r="F50" s="5">
        <f>IFERROR(IF($A50=F$1,"", COUNTIF('raw data'!$B:$B,CONCATENATE($A50,F$1))/SUM(COUNTIF('raw data'!$B:$B,CONCATENATE($A50,F$1)),COUNTIF('raw data'!$C:$C,CONCATENATE($A50,F$1)))),0)</f>
        <v>0</v>
      </c>
      <c r="G50" s="5">
        <f>IFERROR(IF($A50=G$1,"", COUNTIF('raw data'!$B:$B,CONCATENATE($A50,G$1))/SUM(COUNTIF('raw data'!$B:$B,CONCATENATE($A50,G$1)),COUNTIF('raw data'!$C:$C,CONCATENATE($A50,G$1)))),0)</f>
        <v>0</v>
      </c>
      <c r="H50" s="5">
        <f>IFERROR(IF($A50=H$1,"", COUNTIF('raw data'!$B:$B,CONCATENATE($A50,H$1))/SUM(COUNTIF('raw data'!$B:$B,CONCATENATE($A50,H$1)),COUNTIF('raw data'!$C:$C,CONCATENATE($A50,H$1)))),0)</f>
        <v>0</v>
      </c>
      <c r="I50" s="5">
        <f>IFERROR(IF($A50=I$1,"", COUNTIF('raw data'!$B:$B,CONCATENATE($A50,I$1))/SUM(COUNTIF('raw data'!$B:$B,CONCATENATE($A50,I$1)),COUNTIF('raw data'!$C:$C,CONCATENATE($A50,I$1)))),0)</f>
        <v>0</v>
      </c>
      <c r="J50" s="5">
        <f>IFERROR(IF($A50=J$1,"", COUNTIF('raw data'!$B:$B,CONCATENATE($A50,J$1))/SUM(COUNTIF('raw data'!$B:$B,CONCATENATE($A50,J$1)),COUNTIF('raw data'!$C:$C,CONCATENATE($A50,J$1)))),0)</f>
        <v>0</v>
      </c>
      <c r="K50" s="5">
        <f>IFERROR(IF($A50=K$1,"", COUNTIF('raw data'!$B:$B,CONCATENATE($A50,K$1))/SUM(COUNTIF('raw data'!$B:$B,CONCATENATE($A50,K$1)),COUNTIF('raw data'!$C:$C,CONCATENATE($A50,K$1)))),0)</f>
        <v>0</v>
      </c>
      <c r="L50" s="5">
        <f>IFERROR(IF($A50=L$1,"", COUNTIF('raw data'!$B:$B,CONCATENATE($A50,L$1))/SUM(COUNTIF('raw data'!$B:$B,CONCATENATE($A50,L$1)),COUNTIF('raw data'!$C:$C,CONCATENATE($A50,L$1)))),0)</f>
        <v>0</v>
      </c>
      <c r="M50" s="5">
        <f>IFERROR(IF($A50=M$1,"", COUNTIF('raw data'!$B:$B,CONCATENATE($A50,M$1))/SUM(COUNTIF('raw data'!$B:$B,CONCATENATE($A50,M$1)),COUNTIF('raw data'!$C:$C,CONCATENATE($A50,M$1)))),0)</f>
        <v>0</v>
      </c>
      <c r="N50" s="5">
        <f>IFERROR(IF($A50=N$1,"", COUNTIF('raw data'!$B:$B,CONCATENATE($A50,N$1))/SUM(COUNTIF('raw data'!$B:$B,CONCATENATE($A50,N$1)),COUNTIF('raw data'!$C:$C,CONCATENATE($A50,N$1)))),0)</f>
        <v>0</v>
      </c>
      <c r="O50" s="5">
        <f>IFERROR(IF($A50=O$1,"", COUNTIF('raw data'!$B:$B,CONCATENATE($A50,O$1))/SUM(COUNTIF('raw data'!$B:$B,CONCATENATE($A50,O$1)),COUNTIF('raw data'!$C:$C,CONCATENATE($A50,O$1)))),0)</f>
        <v>0</v>
      </c>
      <c r="P50" s="5">
        <f>IFERROR(IF($A50=P$1,"", COUNTIF('raw data'!$B:$B,CONCATENATE($A50,P$1))/SUM(COUNTIF('raw data'!$B:$B,CONCATENATE($A50,P$1)),COUNTIF('raw data'!$C:$C,CONCATENATE($A50,P$1)))),0)</f>
        <v>0</v>
      </c>
      <c r="Q50" s="5">
        <f>IFERROR(IF($A50=Q$1,"", COUNTIF('raw data'!$B:$B,CONCATENATE($A50,Q$1))/SUM(COUNTIF('raw data'!$B:$B,CONCATENATE($A50,Q$1)),COUNTIF('raw data'!$C:$C,CONCATENATE($A50,Q$1)))),0)</f>
        <v>0</v>
      </c>
      <c r="R50" s="5">
        <f>IFERROR(IF($A50=R$1,"", COUNTIF('raw data'!$B:$B,CONCATENATE($A50,R$1))/SUM(COUNTIF('raw data'!$B:$B,CONCATENATE($A50,R$1)),COUNTIF('raw data'!$C:$C,CONCATENATE($A50,R$1)))),0)</f>
        <v>0</v>
      </c>
      <c r="S50" s="5">
        <f>IFERROR(IF($A50=S$1,"", COUNTIF('raw data'!$B:$B,CONCATENATE($A50,S$1))/SUM(COUNTIF('raw data'!$B:$B,CONCATENATE($A50,S$1)),COUNTIF('raw data'!$C:$C,CONCATENATE($A50,S$1)))),0)</f>
        <v>0</v>
      </c>
      <c r="T50" s="5">
        <f>IFERROR(IF($A50=T$1,"", COUNTIF('raw data'!$B:$B,CONCATENATE($A50,T$1))/SUM(COUNTIF('raw data'!$B:$B,CONCATENATE($A50,T$1)),COUNTIF('raw data'!$C:$C,CONCATENATE($A50,T$1)))),0)</f>
        <v>0</v>
      </c>
      <c r="U50" s="5">
        <f>IFERROR(IF($A50=U$1,"", COUNTIF('raw data'!$B:$B,CONCATENATE($A50,U$1))/SUM(COUNTIF('raw data'!$B:$B,CONCATENATE($A50,U$1)),COUNTIF('raw data'!$C:$C,CONCATENATE($A50,U$1)))),0)</f>
        <v>0</v>
      </c>
      <c r="V50" s="5">
        <f>IFERROR(IF($A50=V$1,"", COUNTIF('raw data'!$B:$B,CONCATENATE($A50,V$1))/SUM(COUNTIF('raw data'!$B:$B,CONCATENATE($A50,V$1)),COUNTIF('raw data'!$C:$C,CONCATENATE($A50,V$1)))),0)</f>
        <v>0</v>
      </c>
      <c r="W50" s="5">
        <f>IFERROR(IF($A50=W$1,"", COUNTIF('raw data'!$B:$B,CONCATENATE($A50,W$1))/SUM(COUNTIF('raw data'!$B:$B,CONCATENATE($A50,W$1)),COUNTIF('raw data'!$C:$C,CONCATENATE($A50,W$1)))),0)</f>
        <v>0</v>
      </c>
      <c r="X50" s="5">
        <f>IFERROR(IF($A50=X$1,"", COUNTIF('raw data'!$B:$B,CONCATENATE($A50,X$1))/SUM(COUNTIF('raw data'!$B:$B,CONCATENATE($A50,X$1)),COUNTIF('raw data'!$C:$C,CONCATENATE($A50,X$1)))),0)</f>
        <v>0</v>
      </c>
      <c r="Y50" s="5">
        <f>IFERROR(IF($A50=Y$1,"", COUNTIF('raw data'!$B:$B,CONCATENATE($A50,Y$1))/SUM(COUNTIF('raw data'!$B:$B,CONCATENATE($A50,Y$1)),COUNTIF('raw data'!$C:$C,CONCATENATE($A50,Y$1)))),0)</f>
        <v>0</v>
      </c>
      <c r="Z50" s="5">
        <f>IFERROR(IF($A50=Z$1,"", COUNTIF('raw data'!$B:$B,CONCATENATE($A50,Z$1))/SUM(COUNTIF('raw data'!$B:$B,CONCATENATE($A50,Z$1)),COUNTIF('raw data'!$C:$C,CONCATENATE($A50,Z$1)))),0)</f>
        <v>1</v>
      </c>
      <c r="AA50" s="5">
        <f>IFERROR(IF($A50=AA$1,"", COUNTIF('raw data'!$B:$B,CONCATENATE($A50,AA$1))/SUM(COUNTIF('raw data'!$B:$B,CONCATENATE($A50,AA$1)),COUNTIF('raw data'!$C:$C,CONCATENATE($A50,AA$1)))),0)</f>
        <v>0</v>
      </c>
      <c r="AB50" s="5">
        <f>IFERROR(IF($A50=AB$1,"", COUNTIF('raw data'!$B:$B,CONCATENATE($A50,AB$1))/SUM(COUNTIF('raw data'!$B:$B,CONCATENATE($A50,AB$1)),COUNTIF('raw data'!$C:$C,CONCATENATE($A50,AB$1)))),0)</f>
        <v>0</v>
      </c>
      <c r="AC50" s="5">
        <f>IFERROR(IF($A50=AC$1,"", COUNTIF('raw data'!$B:$B,CONCATENATE($A50,AC$1))/SUM(COUNTIF('raw data'!$B:$B,CONCATENATE($A50,AC$1)),COUNTIF('raw data'!$C:$C,CONCATENATE($A50,AC$1)))),0)</f>
        <v>0</v>
      </c>
      <c r="AD50" s="5">
        <f>IFERROR(IF($A50=AD$1,"", COUNTIF('raw data'!$B:$B,CONCATENATE($A50,AD$1))/SUM(COUNTIF('raw data'!$B:$B,CONCATENATE($A50,AD$1)),COUNTIF('raw data'!$C:$C,CONCATENATE($A50,AD$1)))),0)</f>
        <v>0</v>
      </c>
      <c r="AE50" s="5">
        <f>IFERROR(IF($A50=AE$1,"", COUNTIF('raw data'!$B:$B,CONCATENATE($A50,AE$1))/SUM(COUNTIF('raw data'!$B:$B,CONCATENATE($A50,AE$1)),COUNTIF('raw data'!$C:$C,CONCATENATE($A50,AE$1)))),0)</f>
        <v>0</v>
      </c>
      <c r="AF50" s="5">
        <f>IFERROR(IF($A50=AF$1,"", COUNTIF('raw data'!$B:$B,CONCATENATE($A50,AF$1))/SUM(COUNTIF('raw data'!$B:$B,CONCATENATE($A50,AF$1)),COUNTIF('raw data'!$C:$C,CONCATENATE($A50,AF$1)))),0)</f>
        <v>0</v>
      </c>
      <c r="AG50" s="5">
        <f>IFERROR(IF($A50=AG$1,"", COUNTIF('raw data'!$B:$B,CONCATENATE($A50,AG$1))/SUM(COUNTIF('raw data'!$B:$B,CONCATENATE($A50,AG$1)),COUNTIF('raw data'!$C:$C,CONCATENATE($A50,AG$1)))),0)</f>
        <v>0</v>
      </c>
      <c r="AH50" s="5">
        <f>IFERROR(IF($A50=AH$1,"", COUNTIF('raw data'!$B:$B,CONCATENATE($A50,AH$1))/SUM(COUNTIF('raw data'!$B:$B,CONCATENATE($A50,AH$1)),COUNTIF('raw data'!$C:$C,CONCATENATE($A50,AH$1)))),0)</f>
        <v>0</v>
      </c>
      <c r="AI50" s="5">
        <f>IFERROR(IF($A50=AI$1,"", COUNTIF('raw data'!$B:$B,CONCATENATE($A50,AI$1))/SUM(COUNTIF('raw data'!$B:$B,CONCATENATE($A50,AI$1)),COUNTIF('raw data'!$C:$C,CONCATENATE($A50,AI$1)))),0)</f>
        <v>0</v>
      </c>
      <c r="AJ50" s="5">
        <f>IFERROR(IF($A50=AJ$1,"", COUNTIF('raw data'!$B:$B,CONCATENATE($A50,AJ$1))/SUM(COUNTIF('raw data'!$B:$B,CONCATENATE($A50,AJ$1)),COUNTIF('raw data'!$C:$C,CONCATENATE($A50,AJ$1)))),0)</f>
        <v>0</v>
      </c>
      <c r="AK50" s="5">
        <f>IFERROR(IF($A50=AK$1,"", COUNTIF('raw data'!$B:$B,CONCATENATE($A50,AK$1))/SUM(COUNTIF('raw data'!$B:$B,CONCATENATE($A50,AK$1)),COUNTIF('raw data'!$C:$C,CONCATENATE($A50,AK$1)))),0)</f>
        <v>0</v>
      </c>
      <c r="AL50" s="5">
        <f>IFERROR(IF($A50=AL$1,"", COUNTIF('raw data'!$B:$B,CONCATENATE($A50,AL$1))/SUM(COUNTIF('raw data'!$B:$B,CONCATENATE($A50,AL$1)),COUNTIF('raw data'!$C:$C,CONCATENATE($A50,AL$1)))),0)</f>
        <v>0</v>
      </c>
      <c r="AM50" s="5">
        <f>IFERROR(IF($A50=AM$1,"", COUNTIF('raw data'!$B:$B,CONCATENATE($A50,AM$1))/SUM(COUNTIF('raw data'!$B:$B,CONCATENATE($A50,AM$1)),COUNTIF('raw data'!$C:$C,CONCATENATE($A50,AM$1)))),0)</f>
        <v>0</v>
      </c>
      <c r="AN50" s="5">
        <f>IFERROR(IF($A50=AN$1,"", COUNTIF('raw data'!$B:$B,CONCATENATE($A50,AN$1))/SUM(COUNTIF('raw data'!$B:$B,CONCATENATE($A50,AN$1)),COUNTIF('raw data'!$C:$C,CONCATENATE($A50,AN$1)))),0)</f>
        <v>0</v>
      </c>
      <c r="AO50" s="5">
        <f>IFERROR(IF($A50=AO$1,"", COUNTIF('raw data'!$B:$B,CONCATENATE($A50,AO$1))/SUM(COUNTIF('raw data'!$B:$B,CONCATENATE($A50,AO$1)),COUNTIF('raw data'!$C:$C,CONCATENATE($A50,AO$1)))),0)</f>
        <v>0</v>
      </c>
      <c r="AP50" s="5">
        <f>IFERROR(IF($A50=AP$1,"", COUNTIF('raw data'!$B:$B,CONCATENATE($A50,AP$1))/SUM(COUNTIF('raw data'!$B:$B,CONCATENATE($A50,AP$1)),COUNTIF('raw data'!$C:$C,CONCATENATE($A50,AP$1)))),0)</f>
        <v>0</v>
      </c>
      <c r="AQ50" s="5">
        <f>IFERROR(IF($A50=AQ$1,"", COUNTIF('raw data'!$B:$B,CONCATENATE($A50,AQ$1))/SUM(COUNTIF('raw data'!$B:$B,CONCATENATE($A50,AQ$1)),COUNTIF('raw data'!$C:$C,CONCATENATE($A50,AQ$1)))),0)</f>
        <v>0</v>
      </c>
      <c r="AR50" s="5">
        <f>IFERROR(IF($A50=AR$1,"", COUNTIF('raw data'!$B:$B,CONCATENATE($A50,AR$1))/SUM(COUNTIF('raw data'!$B:$B,CONCATENATE($A50,AR$1)),COUNTIF('raw data'!$C:$C,CONCATENATE($A50,AR$1)))),0)</f>
        <v>0</v>
      </c>
      <c r="AS50" s="5">
        <f>IFERROR(IF($A50=AS$1,"", COUNTIF('raw data'!$B:$B,CONCATENATE($A50,AS$1))/SUM(COUNTIF('raw data'!$B:$B,CONCATENATE($A50,AS$1)),COUNTIF('raw data'!$C:$C,CONCATENATE($A50,AS$1)))),0)</f>
        <v>0</v>
      </c>
      <c r="AT50" s="5">
        <f>IFERROR(IF($A50=AT$1,"", COUNTIF('raw data'!$B:$B,CONCATENATE($A50,AT$1))/SUM(COUNTIF('raw data'!$B:$B,CONCATENATE($A50,AT$1)),COUNTIF('raw data'!$C:$C,CONCATENATE($A50,AT$1)))),0)</f>
        <v>0</v>
      </c>
      <c r="AU50" s="5">
        <f>IFERROR(IF($A50=AU$1,"", COUNTIF('raw data'!$B:$B,CONCATENATE($A50,AU$1))/SUM(COUNTIF('raw data'!$B:$B,CONCATENATE($A50,AU$1)),COUNTIF('raw data'!$C:$C,CONCATENATE($A50,AU$1)))),0)</f>
        <v>0</v>
      </c>
      <c r="AV50" s="5">
        <f>IFERROR(IF($A50=AV$1,"", COUNTIF('raw data'!$B:$B,CONCATENATE($A50,AV$1))/SUM(COUNTIF('raw data'!$B:$B,CONCATENATE($A50,AV$1)),COUNTIF('raw data'!$C:$C,CONCATENATE($A50,AV$1)))),0)</f>
        <v>0</v>
      </c>
      <c r="AW50" s="5">
        <f>IFERROR(IF($A50=AW$1,"", COUNTIF('raw data'!$B:$B,CONCATENATE($A50,AW$1))/SUM(COUNTIF('raw data'!$B:$B,CONCATENATE($A50,AW$1)),COUNTIF('raw data'!$C:$C,CONCATENATE($A50,AW$1)))),0)</f>
        <v>0</v>
      </c>
      <c r="AX50" s="5" t="str">
        <f>IFERROR(IF($A50=AX$1,"", COUNTIF('raw data'!$B:$B,CONCATENATE($A50,AX$1))/SUM(COUNTIF('raw data'!$B:$B,CONCATENATE($A50,AX$1)),COUNTIF('raw data'!$C:$C,CONCATENATE($A50,AX$1)))),0)</f>
        <v/>
      </c>
      <c r="AY50" s="5">
        <f>IFERROR(IF($A50=AY$1,"", COUNTIF('raw data'!$B:$B,CONCATENATE($A50,AY$1))/SUM(COUNTIF('raw data'!$B:$B,CONCATENATE($A50,AY$1)),COUNTIF('raw data'!$C:$C,CONCATENATE($A50,AY$1)))),0)</f>
        <v>0</v>
      </c>
      <c r="AZ50" s="5">
        <f>IFERROR(IF($A50=AZ$1,"", COUNTIF('raw data'!$B:$B,CONCATENATE($A50,AZ$1))/SUM(COUNTIF('raw data'!$B:$B,CONCATENATE($A50,AZ$1)),COUNTIF('raw data'!$C:$C,CONCATENATE($A50,AZ$1)))),0)</f>
        <v>0</v>
      </c>
      <c r="BA50" s="5">
        <f>IFERROR(IF($A50=BA$1,"", COUNTIF('raw data'!$B:$B,CONCATENATE($A50,BA$1))/SUM(COUNTIF('raw data'!$B:$B,CONCATENATE($A50,BA$1)),COUNTIF('raw data'!$C:$C,CONCATENATE($A50,BA$1)))),0)</f>
        <v>0</v>
      </c>
      <c r="BB50" s="5">
        <f>IFERROR(IF($A50=BB$1,"", COUNTIF('raw data'!$B:$B,CONCATENATE($A50,BB$1))/SUM(COUNTIF('raw data'!$B:$B,CONCATENATE($A50,BB$1)),COUNTIF('raw data'!$C:$C,CONCATENATE($A50,BB$1)))),0)</f>
        <v>0</v>
      </c>
      <c r="BC50" s="5">
        <f>IFERROR(IF($A50=BC$1,"", COUNTIF('raw data'!$B:$B,CONCATENATE($A50,BC$1))/SUM(COUNTIF('raw data'!$B:$B,CONCATENATE($A50,BC$1)),COUNTIF('raw data'!$C:$C,CONCATENATE($A50,BC$1)))),0)</f>
        <v>0</v>
      </c>
      <c r="BD50" s="5">
        <f>IFERROR(IF($A50=BD$1,"", COUNTIF('raw data'!$B:$B,CONCATENATE($A50,BD$1))/SUM(COUNTIF('raw data'!$B:$B,CONCATENATE($A50,BD$1)),COUNTIF('raw data'!$C:$C,CONCATENATE($A50,BD$1)))),0)</f>
        <v>0</v>
      </c>
      <c r="BE50" s="5">
        <f>IFERROR(IF($A50=BE$1,"", COUNTIF('raw data'!$B:$B,CONCATENATE($A50,BE$1))/SUM(COUNTIF('raw data'!$B:$B,CONCATENATE($A50,BE$1)),COUNTIF('raw data'!$C:$C,CONCATENATE($A50,BE$1)))),0)</f>
        <v>0</v>
      </c>
      <c r="BF50" s="5">
        <f>IFERROR(IF($A50=BF$1,"", COUNTIF('raw data'!$B:$B,CONCATENATE($A50,BF$1))/SUM(COUNTIF('raw data'!$B:$B,CONCATENATE($A50,BF$1)),COUNTIF('raw data'!$C:$C,CONCATENATE($A50,BF$1)))),0)</f>
        <v>0</v>
      </c>
      <c r="BG50" s="5">
        <f>IFERROR(IF($A50=BG$1,"", COUNTIF('raw data'!$B:$B,CONCATENATE($A50,BG$1))/SUM(COUNTIF('raw data'!$B:$B,CONCATENATE($A50,BG$1)),COUNTIF('raw data'!$C:$C,CONCATENATE($A50,BG$1)))),0)</f>
        <v>0</v>
      </c>
      <c r="BH50" s="5">
        <f>IFERROR(IF($A50=BH$1,"", COUNTIF('raw data'!$B:$B,CONCATENATE($A50,BH$1))/SUM(COUNTIF('raw data'!$B:$B,CONCATENATE($A50,BH$1)),COUNTIF('raw data'!$C:$C,CONCATENATE($A50,BH$1)))),0)</f>
        <v>0</v>
      </c>
      <c r="BI50" s="5">
        <f>IFERROR(IF($A50=BI$1,"", COUNTIF('raw data'!$B:$B,CONCATENATE($A50,BI$1))/SUM(COUNTIF('raw data'!$B:$B,CONCATENATE($A50,BI$1)),COUNTIF('raw data'!$C:$C,CONCATENATE($A50,BI$1)))),0)</f>
        <v>0</v>
      </c>
      <c r="BJ50" s="5">
        <f>IFERROR(IF($A50=BJ$1,"", COUNTIF('raw data'!$B:$B,CONCATENATE($A50,BJ$1))/SUM(COUNTIF('raw data'!$B:$B,CONCATENATE($A50,BJ$1)),COUNTIF('raw data'!$C:$C,CONCATENATE($A50,BJ$1)))),0)</f>
        <v>0</v>
      </c>
      <c r="BK50" s="5">
        <f>IFERROR(IF($A50=BK$1,"", COUNTIF('raw data'!$B:$B,CONCATENATE($A50,BK$1))/SUM(COUNTIF('raw data'!$B:$B,CONCATENATE($A50,BK$1)),COUNTIF('raw data'!$C:$C,CONCATENATE($A50,BK$1)))),0)</f>
        <v>0</v>
      </c>
      <c r="BL50" s="5">
        <f>IFERROR(IF($A50=BL$1,"", COUNTIF('raw data'!$B:$B,CONCATENATE($A50,BL$1))/SUM(COUNTIF('raw data'!$B:$B,CONCATENATE($A50,BL$1)),COUNTIF('raw data'!$C:$C,CONCATENATE($A50,BL$1)))),0)</f>
        <v>0</v>
      </c>
      <c r="BM50" s="5">
        <f>IFERROR(IF($A50=BM$1,"", COUNTIF('raw data'!$B:$B,CONCATENATE($A50,BM$1))/SUM(COUNTIF('raw data'!$B:$B,CONCATENATE($A50,BM$1)),COUNTIF('raw data'!$C:$C,CONCATENATE($A50,BM$1)))),0)</f>
        <v>0</v>
      </c>
      <c r="BN50" s="5">
        <f>IFERROR(IF($A50=BN$1,"", COUNTIF('raw data'!$B:$B,CONCATENATE($A50,BN$1))/SUM(COUNTIF('raw data'!$B:$B,CONCATENATE($A50,BN$1)),COUNTIF('raw data'!$C:$C,CONCATENATE($A50,BN$1)))),0)</f>
        <v>0</v>
      </c>
      <c r="BO50" s="5">
        <f>IFERROR(IF($A50=BO$1,"", COUNTIF('raw data'!$B:$B,CONCATENATE($A50,BO$1))/SUM(COUNTIF('raw data'!$B:$B,CONCATENATE($A50,BO$1)),COUNTIF('raw data'!$C:$C,CONCATENATE($A50,BO$1)))),0)</f>
        <v>0</v>
      </c>
      <c r="BP50" s="5">
        <f>IFERROR(IF($A50=BP$1,"", COUNTIF('raw data'!$B:$B,CONCATENATE($A50,BP$1))/SUM(COUNTIF('raw data'!$B:$B,CONCATENATE($A50,BP$1)),COUNTIF('raw data'!$C:$C,CONCATENATE($A50,BP$1)))),0)</f>
        <v>0</v>
      </c>
      <c r="BQ50" s="5">
        <f>IFERROR(IF($A50=BQ$1,"", COUNTIF('raw data'!$B:$B,CONCATENATE($A50,BQ$1))/SUM(COUNTIF('raw data'!$B:$B,CONCATENATE($A50,BQ$1)),COUNTIF('raw data'!$C:$C,CONCATENATE($A50,BQ$1)))),0)</f>
        <v>0</v>
      </c>
      <c r="BR50" s="5">
        <f>IFERROR(IF($A50=BR$1,"", COUNTIF('raw data'!$B:$B,CONCATENATE($A50,BR$1))/SUM(COUNTIF('raw data'!$B:$B,CONCATENATE($A50,BR$1)),COUNTIF('raw data'!$C:$C,CONCATENATE($A50,BR$1)))),0)</f>
        <v>0</v>
      </c>
      <c r="BS50" s="5">
        <f>IFERROR(IF($A50=BS$1,"", COUNTIF('raw data'!$B:$B,CONCATENATE($A50,BS$1))/SUM(COUNTIF('raw data'!$B:$B,CONCATENATE($A50,BS$1)),COUNTIF('raw data'!$C:$C,CONCATENATE($A50,BS$1)))),0)</f>
        <v>0</v>
      </c>
      <c r="BT50" s="5">
        <f>IFERROR(IF($A50=BT$1,"", COUNTIF('raw data'!$B:$B,CONCATENATE($A50,BT$1))/SUM(COUNTIF('raw data'!$B:$B,CONCATENATE($A50,BT$1)),COUNTIF('raw data'!$C:$C,CONCATENATE($A50,BT$1)))),0)</f>
        <v>0</v>
      </c>
      <c r="BU50" s="5">
        <f>IFERROR(IF($A50=BU$1,"", COUNTIF('raw data'!$B:$B,CONCATENATE($A50,BU$1))/SUM(COUNTIF('raw data'!$B:$B,CONCATENATE($A50,BU$1)),COUNTIF('raw data'!$C:$C,CONCATENATE($A50,BU$1)))),0)</f>
        <v>0</v>
      </c>
      <c r="BV50" s="5">
        <f>IFERROR(IF($A50=BV$1,"", COUNTIF('raw data'!$B:$B,CONCATENATE($A50,BV$1))/SUM(COUNTIF('raw data'!$B:$B,CONCATENATE($A50,BV$1)),COUNTIF('raw data'!$C:$C,CONCATENATE($A50,BV$1)))),0)</f>
        <v>0</v>
      </c>
      <c r="BW50" s="5">
        <f>IFERROR(IF($A50=BW$1,"", COUNTIF('raw data'!$B:$B,CONCATENATE($A50,BW$1))/SUM(COUNTIF('raw data'!$B:$B,CONCATENATE($A50,BW$1)),COUNTIF('raw data'!$C:$C,CONCATENATE($A50,BW$1)))),0)</f>
        <v>0</v>
      </c>
      <c r="BX50" s="5">
        <f>IFERROR(IF($A50=BX$1,"", COUNTIF('raw data'!$B:$B,CONCATENATE($A50,BX$1))/SUM(COUNTIF('raw data'!$B:$B,CONCATENATE($A50,BX$1)),COUNTIF('raw data'!$C:$C,CONCATENATE($A50,BX$1)))),0)</f>
        <v>0</v>
      </c>
      <c r="BY50" s="5">
        <f>IFERROR(IF($A50=BY$1,"", COUNTIF('raw data'!$B:$B,CONCATENATE($A50,BY$1))/SUM(COUNTIF('raw data'!$B:$B,CONCATENATE($A50,BY$1)),COUNTIF('raw data'!$C:$C,CONCATENATE($A50,BY$1)))),0)</f>
        <v>0</v>
      </c>
      <c r="BZ50" s="5">
        <f>IFERROR(IF($A50=BZ$1,"", COUNTIF('raw data'!$B:$B,CONCATENATE($A50,BZ$1))/SUM(COUNTIF('raw data'!$B:$B,CONCATENATE($A50,BZ$1)),COUNTIF('raw data'!$C:$C,CONCATENATE($A50,BZ$1)))),0)</f>
        <v>0</v>
      </c>
      <c r="CA50" s="5">
        <f>IFERROR(IF($A50=CA$1,"", COUNTIF('raw data'!$B:$B,CONCATENATE($A50,CA$1))/SUM(COUNTIF('raw data'!$B:$B,CONCATENATE($A50,CA$1)),COUNTIF('raw data'!$C:$C,CONCATENATE($A50,CA$1)))),0)</f>
        <v>0</v>
      </c>
    </row>
    <row r="51">
      <c r="A51" s="6" t="str">
        <f>'winlose rates'!A51</f>
        <v>one-way gate</v>
      </c>
      <c r="B51" s="5">
        <f>IFERROR(IF($A51=B$1,"", COUNTIF('raw data'!$B:$B,CONCATENATE($A51,B$1))/SUM(COUNTIF('raw data'!$B:$B,CONCATENATE($A51,B$1)),COUNTIF('raw data'!$C:$C,CONCATENATE($A51,B$1)))),0)</f>
        <v>0</v>
      </c>
      <c r="C51" s="5">
        <f>IFERROR(IF($A51=C$1,"", COUNTIF('raw data'!$B:$B,CONCATENATE($A51,C$1))/SUM(COUNTIF('raw data'!$B:$B,CONCATENATE($A51,C$1)),COUNTIF('raw data'!$C:$C,CONCATENATE($A51,C$1)))),0)</f>
        <v>0</v>
      </c>
      <c r="D51" s="5">
        <f>IFERROR(IF($A51=D$1,"", COUNTIF('raw data'!$B:$B,CONCATENATE($A51,D$1))/SUM(COUNTIF('raw data'!$B:$B,CONCATENATE($A51,D$1)),COUNTIF('raw data'!$C:$C,CONCATENATE($A51,D$1)))),0)</f>
        <v>0</v>
      </c>
      <c r="E51" s="5">
        <f>IFERROR(IF($A51=E$1,"", COUNTIF('raw data'!$B:$B,CONCATENATE($A51,E$1))/SUM(COUNTIF('raw data'!$B:$B,CONCATENATE($A51,E$1)),COUNTIF('raw data'!$C:$C,CONCATENATE($A51,E$1)))),0)</f>
        <v>0</v>
      </c>
      <c r="F51" s="5">
        <f>IFERROR(IF($A51=F$1,"", COUNTIF('raw data'!$B:$B,CONCATENATE($A51,F$1))/SUM(COUNTIF('raw data'!$B:$B,CONCATENATE($A51,F$1)),COUNTIF('raw data'!$C:$C,CONCATENATE($A51,F$1)))),0)</f>
        <v>0</v>
      </c>
      <c r="G51" s="5">
        <f>IFERROR(IF($A51=G$1,"", COUNTIF('raw data'!$B:$B,CONCATENATE($A51,G$1))/SUM(COUNTIF('raw data'!$B:$B,CONCATENATE($A51,G$1)),COUNTIF('raw data'!$C:$C,CONCATENATE($A51,G$1)))),0)</f>
        <v>0</v>
      </c>
      <c r="H51" s="5">
        <f>IFERROR(IF($A51=H$1,"", COUNTIF('raw data'!$B:$B,CONCATENATE($A51,H$1))/SUM(COUNTIF('raw data'!$B:$B,CONCATENATE($A51,H$1)),COUNTIF('raw data'!$C:$C,CONCATENATE($A51,H$1)))),0)</f>
        <v>0</v>
      </c>
      <c r="I51" s="5">
        <f>IFERROR(IF($A51=I$1,"", COUNTIF('raw data'!$B:$B,CONCATENATE($A51,I$1))/SUM(COUNTIF('raw data'!$B:$B,CONCATENATE($A51,I$1)),COUNTIF('raw data'!$C:$C,CONCATENATE($A51,I$1)))),0)</f>
        <v>0</v>
      </c>
      <c r="J51" s="5">
        <f>IFERROR(IF($A51=J$1,"", COUNTIF('raw data'!$B:$B,CONCATENATE($A51,J$1))/SUM(COUNTIF('raw data'!$B:$B,CONCATENATE($A51,J$1)),COUNTIF('raw data'!$C:$C,CONCATENATE($A51,J$1)))),0)</f>
        <v>0</v>
      </c>
      <c r="K51" s="5">
        <f>IFERROR(IF($A51=K$1,"", COUNTIF('raw data'!$B:$B,CONCATENATE($A51,K$1))/SUM(COUNTIF('raw data'!$B:$B,CONCATENATE($A51,K$1)),COUNTIF('raw data'!$C:$C,CONCATENATE($A51,K$1)))),0)</f>
        <v>0</v>
      </c>
      <c r="L51" s="5">
        <f>IFERROR(IF($A51=L$1,"", COUNTIF('raw data'!$B:$B,CONCATENATE($A51,L$1))/SUM(COUNTIF('raw data'!$B:$B,CONCATENATE($A51,L$1)),COUNTIF('raw data'!$C:$C,CONCATENATE($A51,L$1)))),0)</f>
        <v>0</v>
      </c>
      <c r="M51" s="5">
        <f>IFERROR(IF($A51=M$1,"", COUNTIF('raw data'!$B:$B,CONCATENATE($A51,M$1))/SUM(COUNTIF('raw data'!$B:$B,CONCATENATE($A51,M$1)),COUNTIF('raw data'!$C:$C,CONCATENATE($A51,M$1)))),0)</f>
        <v>0</v>
      </c>
      <c r="N51" s="5">
        <f>IFERROR(IF($A51=N$1,"", COUNTIF('raw data'!$B:$B,CONCATENATE($A51,N$1))/SUM(COUNTIF('raw data'!$B:$B,CONCATENATE($A51,N$1)),COUNTIF('raw data'!$C:$C,CONCATENATE($A51,N$1)))),0)</f>
        <v>0</v>
      </c>
      <c r="O51" s="5">
        <f>IFERROR(IF($A51=O$1,"", COUNTIF('raw data'!$B:$B,CONCATENATE($A51,O$1))/SUM(COUNTIF('raw data'!$B:$B,CONCATENATE($A51,O$1)),COUNTIF('raw data'!$C:$C,CONCATENATE($A51,O$1)))),0)</f>
        <v>0</v>
      </c>
      <c r="P51" s="5">
        <f>IFERROR(IF($A51=P$1,"", COUNTIF('raw data'!$B:$B,CONCATENATE($A51,P$1))/SUM(COUNTIF('raw data'!$B:$B,CONCATENATE($A51,P$1)),COUNTIF('raw data'!$C:$C,CONCATENATE($A51,P$1)))),0)</f>
        <v>0</v>
      </c>
      <c r="Q51" s="5">
        <f>IFERROR(IF($A51=Q$1,"", COUNTIF('raw data'!$B:$B,CONCATENATE($A51,Q$1))/SUM(COUNTIF('raw data'!$B:$B,CONCATENATE($A51,Q$1)),COUNTIF('raw data'!$C:$C,CONCATENATE($A51,Q$1)))),0)</f>
        <v>0</v>
      </c>
      <c r="R51" s="5">
        <f>IFERROR(IF($A51=R$1,"", COUNTIF('raw data'!$B:$B,CONCATENATE($A51,R$1))/SUM(COUNTIF('raw data'!$B:$B,CONCATENATE($A51,R$1)),COUNTIF('raw data'!$C:$C,CONCATENATE($A51,R$1)))),0)</f>
        <v>0</v>
      </c>
      <c r="S51" s="5">
        <f>IFERROR(IF($A51=S$1,"", COUNTIF('raw data'!$B:$B,CONCATENATE($A51,S$1))/SUM(COUNTIF('raw data'!$B:$B,CONCATENATE($A51,S$1)),COUNTIF('raw data'!$C:$C,CONCATENATE($A51,S$1)))),0)</f>
        <v>0</v>
      </c>
      <c r="T51" s="5">
        <f>IFERROR(IF($A51=T$1,"", COUNTIF('raw data'!$B:$B,CONCATENATE($A51,T$1))/SUM(COUNTIF('raw data'!$B:$B,CONCATENATE($A51,T$1)),COUNTIF('raw data'!$C:$C,CONCATENATE($A51,T$1)))),0)</f>
        <v>0</v>
      </c>
      <c r="U51" s="5">
        <f>IFERROR(IF($A51=U$1,"", COUNTIF('raw data'!$B:$B,CONCATENATE($A51,U$1))/SUM(COUNTIF('raw data'!$B:$B,CONCATENATE($A51,U$1)),COUNTIF('raw data'!$C:$C,CONCATENATE($A51,U$1)))),0)</f>
        <v>0</v>
      </c>
      <c r="V51" s="5">
        <f>IFERROR(IF($A51=V$1,"", COUNTIF('raw data'!$B:$B,CONCATENATE($A51,V$1))/SUM(COUNTIF('raw data'!$B:$B,CONCATENATE($A51,V$1)),COUNTIF('raw data'!$C:$C,CONCATENATE($A51,V$1)))),0)</f>
        <v>0</v>
      </c>
      <c r="W51" s="5">
        <f>IFERROR(IF($A51=W$1,"", COUNTIF('raw data'!$B:$B,CONCATENATE($A51,W$1))/SUM(COUNTIF('raw data'!$B:$B,CONCATENATE($A51,W$1)),COUNTIF('raw data'!$C:$C,CONCATENATE($A51,W$1)))),0)</f>
        <v>0</v>
      </c>
      <c r="X51" s="5">
        <f>IFERROR(IF($A51=X$1,"", COUNTIF('raw data'!$B:$B,CONCATENATE($A51,X$1))/SUM(COUNTIF('raw data'!$B:$B,CONCATENATE($A51,X$1)),COUNTIF('raw data'!$C:$C,CONCATENATE($A51,X$1)))),0)</f>
        <v>0</v>
      </c>
      <c r="Y51" s="5">
        <f>IFERROR(IF($A51=Y$1,"", COUNTIF('raw data'!$B:$B,CONCATENATE($A51,Y$1))/SUM(COUNTIF('raw data'!$B:$B,CONCATENATE($A51,Y$1)),COUNTIF('raw data'!$C:$C,CONCATENATE($A51,Y$1)))),0)</f>
        <v>0</v>
      </c>
      <c r="Z51" s="5">
        <f>IFERROR(IF($A51=Z$1,"", COUNTIF('raw data'!$B:$B,CONCATENATE($A51,Z$1))/SUM(COUNTIF('raw data'!$B:$B,CONCATENATE($A51,Z$1)),COUNTIF('raw data'!$C:$C,CONCATENATE($A51,Z$1)))),0)</f>
        <v>0</v>
      </c>
      <c r="AA51" s="5">
        <f>IFERROR(IF($A51=AA$1,"", COUNTIF('raw data'!$B:$B,CONCATENATE($A51,AA$1))/SUM(COUNTIF('raw data'!$B:$B,CONCATENATE($A51,AA$1)),COUNTIF('raw data'!$C:$C,CONCATENATE($A51,AA$1)))),0)</f>
        <v>0</v>
      </c>
      <c r="AB51" s="5">
        <f>IFERROR(IF($A51=AB$1,"", COUNTIF('raw data'!$B:$B,CONCATENATE($A51,AB$1))/SUM(COUNTIF('raw data'!$B:$B,CONCATENATE($A51,AB$1)),COUNTIF('raw data'!$C:$C,CONCATENATE($A51,AB$1)))),0)</f>
        <v>0</v>
      </c>
      <c r="AC51" s="5">
        <f>IFERROR(IF($A51=AC$1,"", COUNTIF('raw data'!$B:$B,CONCATENATE($A51,AC$1))/SUM(COUNTIF('raw data'!$B:$B,CONCATENATE($A51,AC$1)),COUNTIF('raw data'!$C:$C,CONCATENATE($A51,AC$1)))),0)</f>
        <v>0</v>
      </c>
      <c r="AD51" s="5">
        <f>IFERROR(IF($A51=AD$1,"", COUNTIF('raw data'!$B:$B,CONCATENATE($A51,AD$1))/SUM(COUNTIF('raw data'!$B:$B,CONCATENATE($A51,AD$1)),COUNTIF('raw data'!$C:$C,CONCATENATE($A51,AD$1)))),0)</f>
        <v>0</v>
      </c>
      <c r="AE51" s="5">
        <f>IFERROR(IF($A51=AE$1,"", COUNTIF('raw data'!$B:$B,CONCATENATE($A51,AE$1))/SUM(COUNTIF('raw data'!$B:$B,CONCATENATE($A51,AE$1)),COUNTIF('raw data'!$C:$C,CONCATENATE($A51,AE$1)))),0)</f>
        <v>0</v>
      </c>
      <c r="AF51" s="5">
        <f>IFERROR(IF($A51=AF$1,"", COUNTIF('raw data'!$B:$B,CONCATENATE($A51,AF$1))/SUM(COUNTIF('raw data'!$B:$B,CONCATENATE($A51,AF$1)),COUNTIF('raw data'!$C:$C,CONCATENATE($A51,AF$1)))),0)</f>
        <v>0</v>
      </c>
      <c r="AG51" s="5">
        <f>IFERROR(IF($A51=AG$1,"", COUNTIF('raw data'!$B:$B,CONCATENATE($A51,AG$1))/SUM(COUNTIF('raw data'!$B:$B,CONCATENATE($A51,AG$1)),COUNTIF('raw data'!$C:$C,CONCATENATE($A51,AG$1)))),0)</f>
        <v>0</v>
      </c>
      <c r="AH51" s="5">
        <f>IFERROR(IF($A51=AH$1,"", COUNTIF('raw data'!$B:$B,CONCATENATE($A51,AH$1))/SUM(COUNTIF('raw data'!$B:$B,CONCATENATE($A51,AH$1)),COUNTIF('raw data'!$C:$C,CONCATENATE($A51,AH$1)))),0)</f>
        <v>0</v>
      </c>
      <c r="AI51" s="5">
        <f>IFERROR(IF($A51=AI$1,"", COUNTIF('raw data'!$B:$B,CONCATENATE($A51,AI$1))/SUM(COUNTIF('raw data'!$B:$B,CONCATENATE($A51,AI$1)),COUNTIF('raw data'!$C:$C,CONCATENATE($A51,AI$1)))),0)</f>
        <v>0</v>
      </c>
      <c r="AJ51" s="5">
        <f>IFERROR(IF($A51=AJ$1,"", COUNTIF('raw data'!$B:$B,CONCATENATE($A51,AJ$1))/SUM(COUNTIF('raw data'!$B:$B,CONCATENATE($A51,AJ$1)),COUNTIF('raw data'!$C:$C,CONCATENATE($A51,AJ$1)))),0)</f>
        <v>0</v>
      </c>
      <c r="AK51" s="5">
        <f>IFERROR(IF($A51=AK$1,"", COUNTIF('raw data'!$B:$B,CONCATENATE($A51,AK$1))/SUM(COUNTIF('raw data'!$B:$B,CONCATENATE($A51,AK$1)),COUNTIF('raw data'!$C:$C,CONCATENATE($A51,AK$1)))),0)</f>
        <v>0</v>
      </c>
      <c r="AL51" s="5">
        <f>IFERROR(IF($A51=AL$1,"", COUNTIF('raw data'!$B:$B,CONCATENATE($A51,AL$1))/SUM(COUNTIF('raw data'!$B:$B,CONCATENATE($A51,AL$1)),COUNTIF('raw data'!$C:$C,CONCATENATE($A51,AL$1)))),0)</f>
        <v>0</v>
      </c>
      <c r="AM51" s="5">
        <f>IFERROR(IF($A51=AM$1,"", COUNTIF('raw data'!$B:$B,CONCATENATE($A51,AM$1))/SUM(COUNTIF('raw data'!$B:$B,CONCATENATE($A51,AM$1)),COUNTIF('raw data'!$C:$C,CONCATENATE($A51,AM$1)))),0)</f>
        <v>0</v>
      </c>
      <c r="AN51" s="5">
        <f>IFERROR(IF($A51=AN$1,"", COUNTIF('raw data'!$B:$B,CONCATENATE($A51,AN$1))/SUM(COUNTIF('raw data'!$B:$B,CONCATENATE($A51,AN$1)),COUNTIF('raw data'!$C:$C,CONCATENATE($A51,AN$1)))),0)</f>
        <v>0</v>
      </c>
      <c r="AO51" s="5">
        <f>IFERROR(IF($A51=AO$1,"", COUNTIF('raw data'!$B:$B,CONCATENATE($A51,AO$1))/SUM(COUNTIF('raw data'!$B:$B,CONCATENATE($A51,AO$1)),COUNTIF('raw data'!$C:$C,CONCATENATE($A51,AO$1)))),0)</f>
        <v>0</v>
      </c>
      <c r="AP51" s="5">
        <f>IFERROR(IF($A51=AP$1,"", COUNTIF('raw data'!$B:$B,CONCATENATE($A51,AP$1))/SUM(COUNTIF('raw data'!$B:$B,CONCATENATE($A51,AP$1)),COUNTIF('raw data'!$C:$C,CONCATENATE($A51,AP$1)))),0)</f>
        <v>0</v>
      </c>
      <c r="AQ51" s="5">
        <f>IFERROR(IF($A51=AQ$1,"", COUNTIF('raw data'!$B:$B,CONCATENATE($A51,AQ$1))/SUM(COUNTIF('raw data'!$B:$B,CONCATENATE($A51,AQ$1)),COUNTIF('raw data'!$C:$C,CONCATENATE($A51,AQ$1)))),0)</f>
        <v>0</v>
      </c>
      <c r="AR51" s="5">
        <f>IFERROR(IF($A51=AR$1,"", COUNTIF('raw data'!$B:$B,CONCATENATE($A51,AR$1))/SUM(COUNTIF('raw data'!$B:$B,CONCATENATE($A51,AR$1)),COUNTIF('raw data'!$C:$C,CONCATENATE($A51,AR$1)))),0)</f>
        <v>0</v>
      </c>
      <c r="AS51" s="5">
        <f>IFERROR(IF($A51=AS$1,"", COUNTIF('raw data'!$B:$B,CONCATENATE($A51,AS$1))/SUM(COUNTIF('raw data'!$B:$B,CONCATENATE($A51,AS$1)),COUNTIF('raw data'!$C:$C,CONCATENATE($A51,AS$1)))),0)</f>
        <v>0</v>
      </c>
      <c r="AT51" s="5">
        <f>IFERROR(IF($A51=AT$1,"", COUNTIF('raw data'!$B:$B,CONCATENATE($A51,AT$1))/SUM(COUNTIF('raw data'!$B:$B,CONCATENATE($A51,AT$1)),COUNTIF('raw data'!$C:$C,CONCATENATE($A51,AT$1)))),0)</f>
        <v>0</v>
      </c>
      <c r="AU51" s="5">
        <f>IFERROR(IF($A51=AU$1,"", COUNTIF('raw data'!$B:$B,CONCATENATE($A51,AU$1))/SUM(COUNTIF('raw data'!$B:$B,CONCATENATE($A51,AU$1)),COUNTIF('raw data'!$C:$C,CONCATENATE($A51,AU$1)))),0)</f>
        <v>0</v>
      </c>
      <c r="AV51" s="5">
        <f>IFERROR(IF($A51=AV$1,"", COUNTIF('raw data'!$B:$B,CONCATENATE($A51,AV$1))/SUM(COUNTIF('raw data'!$B:$B,CONCATENATE($A51,AV$1)),COUNTIF('raw data'!$C:$C,CONCATENATE($A51,AV$1)))),0)</f>
        <v>0</v>
      </c>
      <c r="AW51" s="5">
        <f>IFERROR(IF($A51=AW$1,"", COUNTIF('raw data'!$B:$B,CONCATENATE($A51,AW$1))/SUM(COUNTIF('raw data'!$B:$B,CONCATENATE($A51,AW$1)),COUNTIF('raw data'!$C:$C,CONCATENATE($A51,AW$1)))),0)</f>
        <v>0</v>
      </c>
      <c r="AX51" s="5">
        <f>IFERROR(IF($A51=AX$1,"", COUNTIF('raw data'!$B:$B,CONCATENATE($A51,AX$1))/SUM(COUNTIF('raw data'!$B:$B,CONCATENATE($A51,AX$1)),COUNTIF('raw data'!$C:$C,CONCATENATE($A51,AX$1)))),0)</f>
        <v>0</v>
      </c>
      <c r="AY51" s="5" t="str">
        <f>IFERROR(IF($A51=AY$1,"", COUNTIF('raw data'!$B:$B,CONCATENATE($A51,AY$1))/SUM(COUNTIF('raw data'!$B:$B,CONCATENATE($A51,AY$1)),COUNTIF('raw data'!$C:$C,CONCATENATE($A51,AY$1)))),0)</f>
        <v/>
      </c>
      <c r="AZ51" s="5">
        <f>IFERROR(IF($A51=AZ$1,"", COUNTIF('raw data'!$B:$B,CONCATENATE($A51,AZ$1))/SUM(COUNTIF('raw data'!$B:$B,CONCATENATE($A51,AZ$1)),COUNTIF('raw data'!$C:$C,CONCATENATE($A51,AZ$1)))),0)</f>
        <v>0</v>
      </c>
      <c r="BA51" s="5">
        <f>IFERROR(IF($A51=BA$1,"", COUNTIF('raw data'!$B:$B,CONCATENATE($A51,BA$1))/SUM(COUNTIF('raw data'!$B:$B,CONCATENATE($A51,BA$1)),COUNTIF('raw data'!$C:$C,CONCATENATE($A51,BA$1)))),0)</f>
        <v>0</v>
      </c>
      <c r="BB51" s="5">
        <f>IFERROR(IF($A51=BB$1,"", COUNTIF('raw data'!$B:$B,CONCATENATE($A51,BB$1))/SUM(COUNTIF('raw data'!$B:$B,CONCATENATE($A51,BB$1)),COUNTIF('raw data'!$C:$C,CONCATENATE($A51,BB$1)))),0)</f>
        <v>0</v>
      </c>
      <c r="BC51" s="5">
        <f>IFERROR(IF($A51=BC$1,"", COUNTIF('raw data'!$B:$B,CONCATENATE($A51,BC$1))/SUM(COUNTIF('raw data'!$B:$B,CONCATENATE($A51,BC$1)),COUNTIF('raw data'!$C:$C,CONCATENATE($A51,BC$1)))),0)</f>
        <v>0</v>
      </c>
      <c r="BD51" s="5">
        <f>IFERROR(IF($A51=BD$1,"", COUNTIF('raw data'!$B:$B,CONCATENATE($A51,BD$1))/SUM(COUNTIF('raw data'!$B:$B,CONCATENATE($A51,BD$1)),COUNTIF('raw data'!$C:$C,CONCATENATE($A51,BD$1)))),0)</f>
        <v>0</v>
      </c>
      <c r="BE51" s="5">
        <f>IFERROR(IF($A51=BE$1,"", COUNTIF('raw data'!$B:$B,CONCATENATE($A51,BE$1))/SUM(COUNTIF('raw data'!$B:$B,CONCATENATE($A51,BE$1)),COUNTIF('raw data'!$C:$C,CONCATENATE($A51,BE$1)))),0)</f>
        <v>0</v>
      </c>
      <c r="BF51" s="5">
        <f>IFERROR(IF($A51=BF$1,"", COUNTIF('raw data'!$B:$B,CONCATENATE($A51,BF$1))/SUM(COUNTIF('raw data'!$B:$B,CONCATENATE($A51,BF$1)),COUNTIF('raw data'!$C:$C,CONCATENATE($A51,BF$1)))),0)</f>
        <v>0</v>
      </c>
      <c r="BG51" s="5">
        <f>IFERROR(IF($A51=BG$1,"", COUNTIF('raw data'!$B:$B,CONCATENATE($A51,BG$1))/SUM(COUNTIF('raw data'!$B:$B,CONCATENATE($A51,BG$1)),COUNTIF('raw data'!$C:$C,CONCATENATE($A51,BG$1)))),0)</f>
        <v>0</v>
      </c>
      <c r="BH51" s="5">
        <f>IFERROR(IF($A51=BH$1,"", COUNTIF('raw data'!$B:$B,CONCATENATE($A51,BH$1))/SUM(COUNTIF('raw data'!$B:$B,CONCATENATE($A51,BH$1)),COUNTIF('raw data'!$C:$C,CONCATENATE($A51,BH$1)))),0)</f>
        <v>0</v>
      </c>
      <c r="BI51" s="5">
        <f>IFERROR(IF($A51=BI$1,"", COUNTIF('raw data'!$B:$B,CONCATENATE($A51,BI$1))/SUM(COUNTIF('raw data'!$B:$B,CONCATENATE($A51,BI$1)),COUNTIF('raw data'!$C:$C,CONCATENATE($A51,BI$1)))),0)</f>
        <v>0</v>
      </c>
      <c r="BJ51" s="5">
        <f>IFERROR(IF($A51=BJ$1,"", COUNTIF('raw data'!$B:$B,CONCATENATE($A51,BJ$1))/SUM(COUNTIF('raw data'!$B:$B,CONCATENATE($A51,BJ$1)),COUNTIF('raw data'!$C:$C,CONCATENATE($A51,BJ$1)))),0)</f>
        <v>1</v>
      </c>
      <c r="BK51" s="5">
        <f>IFERROR(IF($A51=BK$1,"", COUNTIF('raw data'!$B:$B,CONCATENATE($A51,BK$1))/SUM(COUNTIF('raw data'!$B:$B,CONCATENATE($A51,BK$1)),COUNTIF('raw data'!$C:$C,CONCATENATE($A51,BK$1)))),0)</f>
        <v>0</v>
      </c>
      <c r="BL51" s="5">
        <f>IFERROR(IF($A51=BL$1,"", COUNTIF('raw data'!$B:$B,CONCATENATE($A51,BL$1))/SUM(COUNTIF('raw data'!$B:$B,CONCATENATE($A51,BL$1)),COUNTIF('raw data'!$C:$C,CONCATENATE($A51,BL$1)))),0)</f>
        <v>0</v>
      </c>
      <c r="BM51" s="5">
        <f>IFERROR(IF($A51=BM$1,"", COUNTIF('raw data'!$B:$B,CONCATENATE($A51,BM$1))/SUM(COUNTIF('raw data'!$B:$B,CONCATENATE($A51,BM$1)),COUNTIF('raw data'!$C:$C,CONCATENATE($A51,BM$1)))),0)</f>
        <v>0</v>
      </c>
      <c r="BN51" s="5">
        <f>IFERROR(IF($A51=BN$1,"", COUNTIF('raw data'!$B:$B,CONCATENATE($A51,BN$1))/SUM(COUNTIF('raw data'!$B:$B,CONCATENATE($A51,BN$1)),COUNTIF('raw data'!$C:$C,CONCATENATE($A51,BN$1)))),0)</f>
        <v>0</v>
      </c>
      <c r="BO51" s="5">
        <f>IFERROR(IF($A51=BO$1,"", COUNTIF('raw data'!$B:$B,CONCATENATE($A51,BO$1))/SUM(COUNTIF('raw data'!$B:$B,CONCATENATE($A51,BO$1)),COUNTIF('raw data'!$C:$C,CONCATENATE($A51,BO$1)))),0)</f>
        <v>0</v>
      </c>
      <c r="BP51" s="5">
        <f>IFERROR(IF($A51=BP$1,"", COUNTIF('raw data'!$B:$B,CONCATENATE($A51,BP$1))/SUM(COUNTIF('raw data'!$B:$B,CONCATENATE($A51,BP$1)),COUNTIF('raw data'!$C:$C,CONCATENATE($A51,BP$1)))),0)</f>
        <v>0</v>
      </c>
      <c r="BQ51" s="5">
        <f>IFERROR(IF($A51=BQ$1,"", COUNTIF('raw data'!$B:$B,CONCATENATE($A51,BQ$1))/SUM(COUNTIF('raw data'!$B:$B,CONCATENATE($A51,BQ$1)),COUNTIF('raw data'!$C:$C,CONCATENATE($A51,BQ$1)))),0)</f>
        <v>0</v>
      </c>
      <c r="BR51" s="5">
        <f>IFERROR(IF($A51=BR$1,"", COUNTIF('raw data'!$B:$B,CONCATENATE($A51,BR$1))/SUM(COUNTIF('raw data'!$B:$B,CONCATENATE($A51,BR$1)),COUNTIF('raw data'!$C:$C,CONCATENATE($A51,BR$1)))),0)</f>
        <v>0</v>
      </c>
      <c r="BS51" s="5">
        <f>IFERROR(IF($A51=BS$1,"", COUNTIF('raw data'!$B:$B,CONCATENATE($A51,BS$1))/SUM(COUNTIF('raw data'!$B:$B,CONCATENATE($A51,BS$1)),COUNTIF('raw data'!$C:$C,CONCATENATE($A51,BS$1)))),0)</f>
        <v>0</v>
      </c>
      <c r="BT51" s="5">
        <f>IFERROR(IF($A51=BT$1,"", COUNTIF('raw data'!$B:$B,CONCATENATE($A51,BT$1))/SUM(COUNTIF('raw data'!$B:$B,CONCATENATE($A51,BT$1)),COUNTIF('raw data'!$C:$C,CONCATENATE($A51,BT$1)))),0)</f>
        <v>0</v>
      </c>
      <c r="BU51" s="5">
        <f>IFERROR(IF($A51=BU$1,"", COUNTIF('raw data'!$B:$B,CONCATENATE($A51,BU$1))/SUM(COUNTIF('raw data'!$B:$B,CONCATENATE($A51,BU$1)),COUNTIF('raw data'!$C:$C,CONCATENATE($A51,BU$1)))),0)</f>
        <v>0</v>
      </c>
      <c r="BV51" s="5">
        <f>IFERROR(IF($A51=BV$1,"", COUNTIF('raw data'!$B:$B,CONCATENATE($A51,BV$1))/SUM(COUNTIF('raw data'!$B:$B,CONCATENATE($A51,BV$1)),COUNTIF('raw data'!$C:$C,CONCATENATE($A51,BV$1)))),0)</f>
        <v>0</v>
      </c>
      <c r="BW51" s="5">
        <f>IFERROR(IF($A51=BW$1,"", COUNTIF('raw data'!$B:$B,CONCATENATE($A51,BW$1))/SUM(COUNTIF('raw data'!$B:$B,CONCATENATE($A51,BW$1)),COUNTIF('raw data'!$C:$C,CONCATENATE($A51,BW$1)))),0)</f>
        <v>0</v>
      </c>
      <c r="BX51" s="5">
        <f>IFERROR(IF($A51=BX$1,"", COUNTIF('raw data'!$B:$B,CONCATENATE($A51,BX$1))/SUM(COUNTIF('raw data'!$B:$B,CONCATENATE($A51,BX$1)),COUNTIF('raw data'!$C:$C,CONCATENATE($A51,BX$1)))),0)</f>
        <v>0</v>
      </c>
      <c r="BY51" s="5">
        <f>IFERROR(IF($A51=BY$1,"", COUNTIF('raw data'!$B:$B,CONCATENATE($A51,BY$1))/SUM(COUNTIF('raw data'!$B:$B,CONCATENATE($A51,BY$1)),COUNTIF('raw data'!$C:$C,CONCATENATE($A51,BY$1)))),0)</f>
        <v>0</v>
      </c>
      <c r="BZ51" s="5">
        <f>IFERROR(IF($A51=BZ$1,"", COUNTIF('raw data'!$B:$B,CONCATENATE($A51,BZ$1))/SUM(COUNTIF('raw data'!$B:$B,CONCATENATE($A51,BZ$1)),COUNTIF('raw data'!$C:$C,CONCATENATE($A51,BZ$1)))),0)</f>
        <v>0</v>
      </c>
      <c r="CA51" s="5">
        <f>IFERROR(IF($A51=CA$1,"", COUNTIF('raw data'!$B:$B,CONCATENATE($A51,CA$1))/SUM(COUNTIF('raw data'!$B:$B,CONCATENATE($A51,CA$1)),COUNTIF('raw data'!$C:$C,CONCATENATE($A51,CA$1)))),0)</f>
        <v>0</v>
      </c>
    </row>
    <row r="52">
      <c r="A52" s="6" t="str">
        <f>'winlose rates'!A52</f>
        <v>p-block</v>
      </c>
      <c r="B52" s="5">
        <f>IFERROR(IF($A52=B$1,"", COUNTIF('raw data'!$B:$B,CONCATENATE($A52,B$1))/SUM(COUNTIF('raw data'!$B:$B,CONCATENATE($A52,B$1)),COUNTIF('raw data'!$C:$C,CONCATENATE($A52,B$1)))),0)</f>
        <v>0</v>
      </c>
      <c r="C52" s="5">
        <f>IFERROR(IF($A52=C$1,"", COUNTIF('raw data'!$B:$B,CONCATENATE($A52,C$1))/SUM(COUNTIF('raw data'!$B:$B,CONCATENATE($A52,C$1)),COUNTIF('raw data'!$C:$C,CONCATENATE($A52,C$1)))),0)</f>
        <v>0</v>
      </c>
      <c r="D52" s="5">
        <f>IFERROR(IF($A52=D$1,"", COUNTIF('raw data'!$B:$B,CONCATENATE($A52,D$1))/SUM(COUNTIF('raw data'!$B:$B,CONCATENATE($A52,D$1)),COUNTIF('raw data'!$C:$C,CONCATENATE($A52,D$1)))),0)</f>
        <v>0</v>
      </c>
      <c r="E52" s="5">
        <f>IFERROR(IF($A52=E$1,"", COUNTIF('raw data'!$B:$B,CONCATENATE($A52,E$1))/SUM(COUNTIF('raw data'!$B:$B,CONCATENATE($A52,E$1)),COUNTIF('raw data'!$C:$C,CONCATENATE($A52,E$1)))),0)</f>
        <v>0</v>
      </c>
      <c r="F52" s="5">
        <f>IFERROR(IF($A52=F$1,"", COUNTIF('raw data'!$B:$B,CONCATENATE($A52,F$1))/SUM(COUNTIF('raw data'!$B:$B,CONCATENATE($A52,F$1)),COUNTIF('raw data'!$C:$C,CONCATENATE($A52,F$1)))),0)</f>
        <v>0</v>
      </c>
      <c r="G52" s="5">
        <f>IFERROR(IF($A52=G$1,"", COUNTIF('raw data'!$B:$B,CONCATENATE($A52,G$1))/SUM(COUNTIF('raw data'!$B:$B,CONCATENATE($A52,G$1)),COUNTIF('raw data'!$C:$C,CONCATENATE($A52,G$1)))),0)</f>
        <v>0</v>
      </c>
      <c r="H52" s="5">
        <f>IFERROR(IF($A52=H$1,"", COUNTIF('raw data'!$B:$B,CONCATENATE($A52,H$1))/SUM(COUNTIF('raw data'!$B:$B,CONCATENATE($A52,H$1)),COUNTIF('raw data'!$C:$C,CONCATENATE($A52,H$1)))),0)</f>
        <v>0</v>
      </c>
      <c r="I52" s="5">
        <f>IFERROR(IF($A52=I$1,"", COUNTIF('raw data'!$B:$B,CONCATENATE($A52,I$1))/SUM(COUNTIF('raw data'!$B:$B,CONCATENATE($A52,I$1)),COUNTIF('raw data'!$C:$C,CONCATENATE($A52,I$1)))),0)</f>
        <v>0</v>
      </c>
      <c r="J52" s="5">
        <f>IFERROR(IF($A52=J$1,"", COUNTIF('raw data'!$B:$B,CONCATENATE($A52,J$1))/SUM(COUNTIF('raw data'!$B:$B,CONCATENATE($A52,J$1)),COUNTIF('raw data'!$C:$C,CONCATENATE($A52,J$1)))),0)</f>
        <v>0</v>
      </c>
      <c r="K52" s="5">
        <f>IFERROR(IF($A52=K$1,"", COUNTIF('raw data'!$B:$B,CONCATENATE($A52,K$1))/SUM(COUNTIF('raw data'!$B:$B,CONCATENATE($A52,K$1)),COUNTIF('raw data'!$C:$C,CONCATENATE($A52,K$1)))),0)</f>
        <v>0</v>
      </c>
      <c r="L52" s="5">
        <f>IFERROR(IF($A52=L$1,"", COUNTIF('raw data'!$B:$B,CONCATENATE($A52,L$1))/SUM(COUNTIF('raw data'!$B:$B,CONCATENATE($A52,L$1)),COUNTIF('raw data'!$C:$C,CONCATENATE($A52,L$1)))),0)</f>
        <v>0</v>
      </c>
      <c r="M52" s="5">
        <f>IFERROR(IF($A52=M$1,"", COUNTIF('raw data'!$B:$B,CONCATENATE($A52,M$1))/SUM(COUNTIF('raw data'!$B:$B,CONCATENATE($A52,M$1)),COUNTIF('raw data'!$C:$C,CONCATENATE($A52,M$1)))),0)</f>
        <v>0</v>
      </c>
      <c r="N52" s="5">
        <f>IFERROR(IF($A52=N$1,"", COUNTIF('raw data'!$B:$B,CONCATENATE($A52,N$1))/SUM(COUNTIF('raw data'!$B:$B,CONCATENATE($A52,N$1)),COUNTIF('raw data'!$C:$C,CONCATENATE($A52,N$1)))),0)</f>
        <v>0</v>
      </c>
      <c r="O52" s="5">
        <f>IFERROR(IF($A52=O$1,"", COUNTIF('raw data'!$B:$B,CONCATENATE($A52,O$1))/SUM(COUNTIF('raw data'!$B:$B,CONCATENATE($A52,O$1)),COUNTIF('raw data'!$C:$C,CONCATENATE($A52,O$1)))),0)</f>
        <v>1</v>
      </c>
      <c r="P52" s="5">
        <f>IFERROR(IF($A52=P$1,"", COUNTIF('raw data'!$B:$B,CONCATENATE($A52,P$1))/SUM(COUNTIF('raw data'!$B:$B,CONCATENATE($A52,P$1)),COUNTIF('raw data'!$C:$C,CONCATENATE($A52,P$1)))),0)</f>
        <v>1</v>
      </c>
      <c r="Q52" s="5">
        <f>IFERROR(IF($A52=Q$1,"", COUNTIF('raw data'!$B:$B,CONCATENATE($A52,Q$1))/SUM(COUNTIF('raw data'!$B:$B,CONCATENATE($A52,Q$1)),COUNTIF('raw data'!$C:$C,CONCATENATE($A52,Q$1)))),0)</f>
        <v>0</v>
      </c>
      <c r="R52" s="5">
        <f>IFERROR(IF($A52=R$1,"", COUNTIF('raw data'!$B:$B,CONCATENATE($A52,R$1))/SUM(COUNTIF('raw data'!$B:$B,CONCATENATE($A52,R$1)),COUNTIF('raw data'!$C:$C,CONCATENATE($A52,R$1)))),0)</f>
        <v>0</v>
      </c>
      <c r="S52" s="5">
        <f>IFERROR(IF($A52=S$1,"", COUNTIF('raw data'!$B:$B,CONCATENATE($A52,S$1))/SUM(COUNTIF('raw data'!$B:$B,CONCATENATE($A52,S$1)),COUNTIF('raw data'!$C:$C,CONCATENATE($A52,S$1)))),0)</f>
        <v>0</v>
      </c>
      <c r="T52" s="5">
        <f>IFERROR(IF($A52=T$1,"", COUNTIF('raw data'!$B:$B,CONCATENATE($A52,T$1))/SUM(COUNTIF('raw data'!$B:$B,CONCATENATE($A52,T$1)),COUNTIF('raw data'!$C:$C,CONCATENATE($A52,T$1)))),0)</f>
        <v>0</v>
      </c>
      <c r="U52" s="5">
        <f>IFERROR(IF($A52=U$1,"", COUNTIF('raw data'!$B:$B,CONCATENATE($A52,U$1))/SUM(COUNTIF('raw data'!$B:$B,CONCATENATE($A52,U$1)),COUNTIF('raw data'!$C:$C,CONCATENATE($A52,U$1)))),0)</f>
        <v>0</v>
      </c>
      <c r="V52" s="5">
        <f>IFERROR(IF($A52=V$1,"", COUNTIF('raw data'!$B:$B,CONCATENATE($A52,V$1))/SUM(COUNTIF('raw data'!$B:$B,CONCATENATE($A52,V$1)),COUNTIF('raw data'!$C:$C,CONCATENATE($A52,V$1)))),0)</f>
        <v>0</v>
      </c>
      <c r="W52" s="5">
        <f>IFERROR(IF($A52=W$1,"", COUNTIF('raw data'!$B:$B,CONCATENATE($A52,W$1))/SUM(COUNTIF('raw data'!$B:$B,CONCATENATE($A52,W$1)),COUNTIF('raw data'!$C:$C,CONCATENATE($A52,W$1)))),0)</f>
        <v>0</v>
      </c>
      <c r="X52" s="5">
        <f>IFERROR(IF($A52=X$1,"", COUNTIF('raw data'!$B:$B,CONCATENATE($A52,X$1))/SUM(COUNTIF('raw data'!$B:$B,CONCATENATE($A52,X$1)),COUNTIF('raw data'!$C:$C,CONCATENATE($A52,X$1)))),0)</f>
        <v>0</v>
      </c>
      <c r="Y52" s="5">
        <f>IFERROR(IF($A52=Y$1,"", COUNTIF('raw data'!$B:$B,CONCATENATE($A52,Y$1))/SUM(COUNTIF('raw data'!$B:$B,CONCATENATE($A52,Y$1)),COUNTIF('raw data'!$C:$C,CONCATENATE($A52,Y$1)))),0)</f>
        <v>0</v>
      </c>
      <c r="Z52" s="5">
        <f>IFERROR(IF($A52=Z$1,"", COUNTIF('raw data'!$B:$B,CONCATENATE($A52,Z$1))/SUM(COUNTIF('raw data'!$B:$B,CONCATENATE($A52,Z$1)),COUNTIF('raw data'!$C:$C,CONCATENATE($A52,Z$1)))),0)</f>
        <v>0</v>
      </c>
      <c r="AA52" s="5">
        <f>IFERROR(IF($A52=AA$1,"", COUNTIF('raw data'!$B:$B,CONCATENATE($A52,AA$1))/SUM(COUNTIF('raw data'!$B:$B,CONCATENATE($A52,AA$1)),COUNTIF('raw data'!$C:$C,CONCATENATE($A52,AA$1)))),0)</f>
        <v>0</v>
      </c>
      <c r="AB52" s="5">
        <f>IFERROR(IF($A52=AB$1,"", COUNTIF('raw data'!$B:$B,CONCATENATE($A52,AB$1))/SUM(COUNTIF('raw data'!$B:$B,CONCATENATE($A52,AB$1)),COUNTIF('raw data'!$C:$C,CONCATENATE($A52,AB$1)))),0)</f>
        <v>0</v>
      </c>
      <c r="AC52" s="5">
        <f>IFERROR(IF($A52=AC$1,"", COUNTIF('raw data'!$B:$B,CONCATENATE($A52,AC$1))/SUM(COUNTIF('raw data'!$B:$B,CONCATENATE($A52,AC$1)),COUNTIF('raw data'!$C:$C,CONCATENATE($A52,AC$1)))),0)</f>
        <v>0</v>
      </c>
      <c r="AD52" s="5">
        <f>IFERROR(IF($A52=AD$1,"", COUNTIF('raw data'!$B:$B,CONCATENATE($A52,AD$1))/SUM(COUNTIF('raw data'!$B:$B,CONCATENATE($A52,AD$1)),COUNTIF('raw data'!$C:$C,CONCATENATE($A52,AD$1)))),0)</f>
        <v>0</v>
      </c>
      <c r="AE52" s="5">
        <f>IFERROR(IF($A52=AE$1,"", COUNTIF('raw data'!$B:$B,CONCATENATE($A52,AE$1))/SUM(COUNTIF('raw data'!$B:$B,CONCATENATE($A52,AE$1)),COUNTIF('raw data'!$C:$C,CONCATENATE($A52,AE$1)))),0)</f>
        <v>0</v>
      </c>
      <c r="AF52" s="5">
        <f>IFERROR(IF($A52=AF$1,"", COUNTIF('raw data'!$B:$B,CONCATENATE($A52,AF$1))/SUM(COUNTIF('raw data'!$B:$B,CONCATENATE($A52,AF$1)),COUNTIF('raw data'!$C:$C,CONCATENATE($A52,AF$1)))),0)</f>
        <v>0</v>
      </c>
      <c r="AG52" s="5">
        <f>IFERROR(IF($A52=AG$1,"", COUNTIF('raw data'!$B:$B,CONCATENATE($A52,AG$1))/SUM(COUNTIF('raw data'!$B:$B,CONCATENATE($A52,AG$1)),COUNTIF('raw data'!$C:$C,CONCATENATE($A52,AG$1)))),0)</f>
        <v>0</v>
      </c>
      <c r="AH52" s="5">
        <f>IFERROR(IF($A52=AH$1,"", COUNTIF('raw data'!$B:$B,CONCATENATE($A52,AH$1))/SUM(COUNTIF('raw data'!$B:$B,CONCATENATE($A52,AH$1)),COUNTIF('raw data'!$C:$C,CONCATENATE($A52,AH$1)))),0)</f>
        <v>0</v>
      </c>
      <c r="AI52" s="5">
        <f>IFERROR(IF($A52=AI$1,"", COUNTIF('raw data'!$B:$B,CONCATENATE($A52,AI$1))/SUM(COUNTIF('raw data'!$B:$B,CONCATENATE($A52,AI$1)),COUNTIF('raw data'!$C:$C,CONCATENATE($A52,AI$1)))),0)</f>
        <v>0</v>
      </c>
      <c r="AJ52" s="5">
        <f>IFERROR(IF($A52=AJ$1,"", COUNTIF('raw data'!$B:$B,CONCATENATE($A52,AJ$1))/SUM(COUNTIF('raw data'!$B:$B,CONCATENATE($A52,AJ$1)),COUNTIF('raw data'!$C:$C,CONCATENATE($A52,AJ$1)))),0)</f>
        <v>0</v>
      </c>
      <c r="AK52" s="5">
        <f>IFERROR(IF($A52=AK$1,"", COUNTIF('raw data'!$B:$B,CONCATENATE($A52,AK$1))/SUM(COUNTIF('raw data'!$B:$B,CONCATENATE($A52,AK$1)),COUNTIF('raw data'!$C:$C,CONCATENATE($A52,AK$1)))),0)</f>
        <v>0</v>
      </c>
      <c r="AL52" s="5">
        <f>IFERROR(IF($A52=AL$1,"", COUNTIF('raw data'!$B:$B,CONCATENATE($A52,AL$1))/SUM(COUNTIF('raw data'!$B:$B,CONCATENATE($A52,AL$1)),COUNTIF('raw data'!$C:$C,CONCATENATE($A52,AL$1)))),0)</f>
        <v>0</v>
      </c>
      <c r="AM52" s="5">
        <f>IFERROR(IF($A52=AM$1,"", COUNTIF('raw data'!$B:$B,CONCATENATE($A52,AM$1))/SUM(COUNTIF('raw data'!$B:$B,CONCATENATE($A52,AM$1)),COUNTIF('raw data'!$C:$C,CONCATENATE($A52,AM$1)))),0)</f>
        <v>0</v>
      </c>
      <c r="AN52" s="5">
        <f>IFERROR(IF($A52=AN$1,"", COUNTIF('raw data'!$B:$B,CONCATENATE($A52,AN$1))/SUM(COUNTIF('raw data'!$B:$B,CONCATENATE($A52,AN$1)),COUNTIF('raw data'!$C:$C,CONCATENATE($A52,AN$1)))),0)</f>
        <v>0</v>
      </c>
      <c r="AO52" s="5">
        <f>IFERROR(IF($A52=AO$1,"", COUNTIF('raw data'!$B:$B,CONCATENATE($A52,AO$1))/SUM(COUNTIF('raw data'!$B:$B,CONCATENATE($A52,AO$1)),COUNTIF('raw data'!$C:$C,CONCATENATE($A52,AO$1)))),0)</f>
        <v>0</v>
      </c>
      <c r="AP52" s="5">
        <f>IFERROR(IF($A52=AP$1,"", COUNTIF('raw data'!$B:$B,CONCATENATE($A52,AP$1))/SUM(COUNTIF('raw data'!$B:$B,CONCATENATE($A52,AP$1)),COUNTIF('raw data'!$C:$C,CONCATENATE($A52,AP$1)))),0)</f>
        <v>0</v>
      </c>
      <c r="AQ52" s="5">
        <f>IFERROR(IF($A52=AQ$1,"", COUNTIF('raw data'!$B:$B,CONCATENATE($A52,AQ$1))/SUM(COUNTIF('raw data'!$B:$B,CONCATENATE($A52,AQ$1)),COUNTIF('raw data'!$C:$C,CONCATENATE($A52,AQ$1)))),0)</f>
        <v>0</v>
      </c>
      <c r="AR52" s="5">
        <f>IFERROR(IF($A52=AR$1,"", COUNTIF('raw data'!$B:$B,CONCATENATE($A52,AR$1))/SUM(COUNTIF('raw data'!$B:$B,CONCATENATE($A52,AR$1)),COUNTIF('raw data'!$C:$C,CONCATENATE($A52,AR$1)))),0)</f>
        <v>0</v>
      </c>
      <c r="AS52" s="5">
        <f>IFERROR(IF($A52=AS$1,"", COUNTIF('raw data'!$B:$B,CONCATENATE($A52,AS$1))/SUM(COUNTIF('raw data'!$B:$B,CONCATENATE($A52,AS$1)),COUNTIF('raw data'!$C:$C,CONCATENATE($A52,AS$1)))),0)</f>
        <v>0</v>
      </c>
      <c r="AT52" s="5">
        <f>IFERROR(IF($A52=AT$1,"", COUNTIF('raw data'!$B:$B,CONCATENATE($A52,AT$1))/SUM(COUNTIF('raw data'!$B:$B,CONCATENATE($A52,AT$1)),COUNTIF('raw data'!$C:$C,CONCATENATE($A52,AT$1)))),0)</f>
        <v>0</v>
      </c>
      <c r="AU52" s="5">
        <f>IFERROR(IF($A52=AU$1,"", COUNTIF('raw data'!$B:$B,CONCATENATE($A52,AU$1))/SUM(COUNTIF('raw data'!$B:$B,CONCATENATE($A52,AU$1)),COUNTIF('raw data'!$C:$C,CONCATENATE($A52,AU$1)))),0)</f>
        <v>0</v>
      </c>
      <c r="AV52" s="5">
        <f>IFERROR(IF($A52=AV$1,"", COUNTIF('raw data'!$B:$B,CONCATENATE($A52,AV$1))/SUM(COUNTIF('raw data'!$B:$B,CONCATENATE($A52,AV$1)),COUNTIF('raw data'!$C:$C,CONCATENATE($A52,AV$1)))),0)</f>
        <v>0</v>
      </c>
      <c r="AW52" s="5">
        <f>IFERROR(IF($A52=AW$1,"", COUNTIF('raw data'!$B:$B,CONCATENATE($A52,AW$1))/SUM(COUNTIF('raw data'!$B:$B,CONCATENATE($A52,AW$1)),COUNTIF('raw data'!$C:$C,CONCATENATE($A52,AW$1)))),0)</f>
        <v>0</v>
      </c>
      <c r="AX52" s="5">
        <f>IFERROR(IF($A52=AX$1,"", COUNTIF('raw data'!$B:$B,CONCATENATE($A52,AX$1))/SUM(COUNTIF('raw data'!$B:$B,CONCATENATE($A52,AX$1)),COUNTIF('raw data'!$C:$C,CONCATENATE($A52,AX$1)))),0)</f>
        <v>0</v>
      </c>
      <c r="AY52" s="5">
        <f>IFERROR(IF($A52=AY$1,"", COUNTIF('raw data'!$B:$B,CONCATENATE($A52,AY$1))/SUM(COUNTIF('raw data'!$B:$B,CONCATENATE($A52,AY$1)),COUNTIF('raw data'!$C:$C,CONCATENATE($A52,AY$1)))),0)</f>
        <v>0</v>
      </c>
      <c r="AZ52" s="5" t="str">
        <f>IFERROR(IF($A52=AZ$1,"", COUNTIF('raw data'!$B:$B,CONCATENATE($A52,AZ$1))/SUM(COUNTIF('raw data'!$B:$B,CONCATENATE($A52,AZ$1)),COUNTIF('raw data'!$C:$C,CONCATENATE($A52,AZ$1)))),0)</f>
        <v/>
      </c>
      <c r="BA52" s="5">
        <f>IFERROR(IF($A52=BA$1,"", COUNTIF('raw data'!$B:$B,CONCATENATE($A52,BA$1))/SUM(COUNTIF('raw data'!$B:$B,CONCATENATE($A52,BA$1)),COUNTIF('raw data'!$C:$C,CONCATENATE($A52,BA$1)))),0)</f>
        <v>0</v>
      </c>
      <c r="BB52" s="5">
        <f>IFERROR(IF($A52=BB$1,"", COUNTIF('raw data'!$B:$B,CONCATENATE($A52,BB$1))/SUM(COUNTIF('raw data'!$B:$B,CONCATENATE($A52,BB$1)),COUNTIF('raw data'!$C:$C,CONCATENATE($A52,BB$1)))),0)</f>
        <v>0</v>
      </c>
      <c r="BC52" s="5">
        <f>IFERROR(IF($A52=BC$1,"", COUNTIF('raw data'!$B:$B,CONCATENATE($A52,BC$1))/SUM(COUNTIF('raw data'!$B:$B,CONCATENATE($A52,BC$1)),COUNTIF('raw data'!$C:$C,CONCATENATE($A52,BC$1)))),0)</f>
        <v>0</v>
      </c>
      <c r="BD52" s="5">
        <f>IFERROR(IF($A52=BD$1,"", COUNTIF('raw data'!$B:$B,CONCATENATE($A52,BD$1))/SUM(COUNTIF('raw data'!$B:$B,CONCATENATE($A52,BD$1)),COUNTIF('raw data'!$C:$C,CONCATENATE($A52,BD$1)))),0)</f>
        <v>0</v>
      </c>
      <c r="BE52" s="5">
        <f>IFERROR(IF($A52=BE$1,"", COUNTIF('raw data'!$B:$B,CONCATENATE($A52,BE$1))/SUM(COUNTIF('raw data'!$B:$B,CONCATENATE($A52,BE$1)),COUNTIF('raw data'!$C:$C,CONCATENATE($A52,BE$1)))),0)</f>
        <v>0</v>
      </c>
      <c r="BF52" s="5">
        <f>IFERROR(IF($A52=BF$1,"", COUNTIF('raw data'!$B:$B,CONCATENATE($A52,BF$1))/SUM(COUNTIF('raw data'!$B:$B,CONCATENATE($A52,BF$1)),COUNTIF('raw data'!$C:$C,CONCATENATE($A52,BF$1)))),0)</f>
        <v>0</v>
      </c>
      <c r="BG52" s="5">
        <f>IFERROR(IF($A52=BG$1,"", COUNTIF('raw data'!$B:$B,CONCATENATE($A52,BG$1))/SUM(COUNTIF('raw data'!$B:$B,CONCATENATE($A52,BG$1)),COUNTIF('raw data'!$C:$C,CONCATENATE($A52,BG$1)))),0)</f>
        <v>0</v>
      </c>
      <c r="BH52" s="5">
        <f>IFERROR(IF($A52=BH$1,"", COUNTIF('raw data'!$B:$B,CONCATENATE($A52,BH$1))/SUM(COUNTIF('raw data'!$B:$B,CONCATENATE($A52,BH$1)),COUNTIF('raw data'!$C:$C,CONCATENATE($A52,BH$1)))),0)</f>
        <v>0</v>
      </c>
      <c r="BI52" s="5">
        <f>IFERROR(IF($A52=BI$1,"", COUNTIF('raw data'!$B:$B,CONCATENATE($A52,BI$1))/SUM(COUNTIF('raw data'!$B:$B,CONCATENATE($A52,BI$1)),COUNTIF('raw data'!$C:$C,CONCATENATE($A52,BI$1)))),0)</f>
        <v>0</v>
      </c>
      <c r="BJ52" s="5">
        <f>IFERROR(IF($A52=BJ$1,"", COUNTIF('raw data'!$B:$B,CONCATENATE($A52,BJ$1))/SUM(COUNTIF('raw data'!$B:$B,CONCATENATE($A52,BJ$1)),COUNTIF('raw data'!$C:$C,CONCATENATE($A52,BJ$1)))),0)</f>
        <v>0</v>
      </c>
      <c r="BK52" s="5">
        <f>IFERROR(IF($A52=BK$1,"", COUNTIF('raw data'!$B:$B,CONCATENATE($A52,BK$1))/SUM(COUNTIF('raw data'!$B:$B,CONCATENATE($A52,BK$1)),COUNTIF('raw data'!$C:$C,CONCATENATE($A52,BK$1)))),0)</f>
        <v>0</v>
      </c>
      <c r="BL52" s="5">
        <f>IFERROR(IF($A52=BL$1,"", COUNTIF('raw data'!$B:$B,CONCATENATE($A52,BL$1))/SUM(COUNTIF('raw data'!$B:$B,CONCATENATE($A52,BL$1)),COUNTIF('raw data'!$C:$C,CONCATENATE($A52,BL$1)))),0)</f>
        <v>1</v>
      </c>
      <c r="BM52" s="5">
        <f>IFERROR(IF($A52=BM$1,"", COUNTIF('raw data'!$B:$B,CONCATENATE($A52,BM$1))/SUM(COUNTIF('raw data'!$B:$B,CONCATENATE($A52,BM$1)),COUNTIF('raw data'!$C:$C,CONCATENATE($A52,BM$1)))),0)</f>
        <v>0</v>
      </c>
      <c r="BN52" s="5">
        <f>IFERROR(IF($A52=BN$1,"", COUNTIF('raw data'!$B:$B,CONCATENATE($A52,BN$1))/SUM(COUNTIF('raw data'!$B:$B,CONCATENATE($A52,BN$1)),COUNTIF('raw data'!$C:$C,CONCATENATE($A52,BN$1)))),0)</f>
        <v>0</v>
      </c>
      <c r="BO52" s="5">
        <f>IFERROR(IF($A52=BO$1,"", COUNTIF('raw data'!$B:$B,CONCATENATE($A52,BO$1))/SUM(COUNTIF('raw data'!$B:$B,CONCATENATE($A52,BO$1)),COUNTIF('raw data'!$C:$C,CONCATENATE($A52,BO$1)))),0)</f>
        <v>0</v>
      </c>
      <c r="BP52" s="5">
        <f>IFERROR(IF($A52=BP$1,"", COUNTIF('raw data'!$B:$B,CONCATENATE($A52,BP$1))/SUM(COUNTIF('raw data'!$B:$B,CONCATENATE($A52,BP$1)),COUNTIF('raw data'!$C:$C,CONCATENATE($A52,BP$1)))),0)</f>
        <v>0</v>
      </c>
      <c r="BQ52" s="5">
        <f>IFERROR(IF($A52=BQ$1,"", COUNTIF('raw data'!$B:$B,CONCATENATE($A52,BQ$1))/SUM(COUNTIF('raw data'!$B:$B,CONCATENATE($A52,BQ$1)),COUNTIF('raw data'!$C:$C,CONCATENATE($A52,BQ$1)))),0)</f>
        <v>0</v>
      </c>
      <c r="BR52" s="5">
        <f>IFERROR(IF($A52=BR$1,"", COUNTIF('raw data'!$B:$B,CONCATENATE($A52,BR$1))/SUM(COUNTIF('raw data'!$B:$B,CONCATENATE($A52,BR$1)),COUNTIF('raw data'!$C:$C,CONCATENATE($A52,BR$1)))),0)</f>
        <v>0</v>
      </c>
      <c r="BS52" s="5">
        <f>IFERROR(IF($A52=BS$1,"", COUNTIF('raw data'!$B:$B,CONCATENATE($A52,BS$1))/SUM(COUNTIF('raw data'!$B:$B,CONCATENATE($A52,BS$1)),COUNTIF('raw data'!$C:$C,CONCATENATE($A52,BS$1)))),0)</f>
        <v>0</v>
      </c>
      <c r="BT52" s="5">
        <f>IFERROR(IF($A52=BT$1,"", COUNTIF('raw data'!$B:$B,CONCATENATE($A52,BT$1))/SUM(COUNTIF('raw data'!$B:$B,CONCATENATE($A52,BT$1)),COUNTIF('raw data'!$C:$C,CONCATENATE($A52,BT$1)))),0)</f>
        <v>0</v>
      </c>
      <c r="BU52" s="5">
        <f>IFERROR(IF($A52=BU$1,"", COUNTIF('raw data'!$B:$B,CONCATENATE($A52,BU$1))/SUM(COUNTIF('raw data'!$B:$B,CONCATENATE($A52,BU$1)),COUNTIF('raw data'!$C:$C,CONCATENATE($A52,BU$1)))),0)</f>
        <v>0</v>
      </c>
      <c r="BV52" s="5">
        <f>IFERROR(IF($A52=BV$1,"", COUNTIF('raw data'!$B:$B,CONCATENATE($A52,BV$1))/SUM(COUNTIF('raw data'!$B:$B,CONCATENATE($A52,BV$1)),COUNTIF('raw data'!$C:$C,CONCATENATE($A52,BV$1)))),0)</f>
        <v>0</v>
      </c>
      <c r="BW52" s="5">
        <f>IFERROR(IF($A52=BW$1,"", COUNTIF('raw data'!$B:$B,CONCATENATE($A52,BW$1))/SUM(COUNTIF('raw data'!$B:$B,CONCATENATE($A52,BW$1)),COUNTIF('raw data'!$C:$C,CONCATENATE($A52,BW$1)))),0)</f>
        <v>0</v>
      </c>
      <c r="BX52" s="5">
        <f>IFERROR(IF($A52=BX$1,"", COUNTIF('raw data'!$B:$B,CONCATENATE($A52,BX$1))/SUM(COUNTIF('raw data'!$B:$B,CONCATENATE($A52,BX$1)),COUNTIF('raw data'!$C:$C,CONCATENATE($A52,BX$1)))),0)</f>
        <v>0</v>
      </c>
      <c r="BY52" s="5">
        <f>IFERROR(IF($A52=BY$1,"", COUNTIF('raw data'!$B:$B,CONCATENATE($A52,BY$1))/SUM(COUNTIF('raw data'!$B:$B,CONCATENATE($A52,BY$1)),COUNTIF('raw data'!$C:$C,CONCATENATE($A52,BY$1)))),0)</f>
        <v>0</v>
      </c>
      <c r="BZ52" s="5">
        <f>IFERROR(IF($A52=BZ$1,"", COUNTIF('raw data'!$B:$B,CONCATENATE($A52,BZ$1))/SUM(COUNTIF('raw data'!$B:$B,CONCATENATE($A52,BZ$1)),COUNTIF('raw data'!$C:$C,CONCATENATE($A52,BZ$1)))),0)</f>
        <v>0</v>
      </c>
      <c r="CA52" s="5">
        <f>IFERROR(IF($A52=CA$1,"", COUNTIF('raw data'!$B:$B,CONCATENATE($A52,CA$1))/SUM(COUNTIF('raw data'!$B:$B,CONCATENATE($A52,CA$1)),COUNTIF('raw data'!$C:$C,CONCATENATE($A52,CA$1)))),0)</f>
        <v>0</v>
      </c>
    </row>
    <row r="53">
      <c r="A53" s="6" t="str">
        <f>'winlose rates'!A53</f>
        <v>p-door</v>
      </c>
      <c r="B53" s="5">
        <f>IFERROR(IF($A53=B$1,"", COUNTIF('raw data'!$B:$B,CONCATENATE($A53,B$1))/SUM(COUNTIF('raw data'!$B:$B,CONCATENATE($A53,B$1)),COUNTIF('raw data'!$C:$C,CONCATENATE($A53,B$1)))),0)</f>
        <v>0</v>
      </c>
      <c r="C53" s="5">
        <f>IFERROR(IF($A53=C$1,"", COUNTIF('raw data'!$B:$B,CONCATENATE($A53,C$1))/SUM(COUNTIF('raw data'!$B:$B,CONCATENATE($A53,C$1)),COUNTIF('raw data'!$C:$C,CONCATENATE($A53,C$1)))),0)</f>
        <v>0</v>
      </c>
      <c r="D53" s="5">
        <f>IFERROR(IF($A53=D$1,"", COUNTIF('raw data'!$B:$B,CONCATENATE($A53,D$1))/SUM(COUNTIF('raw data'!$B:$B,CONCATENATE($A53,D$1)),COUNTIF('raw data'!$C:$C,CONCATENATE($A53,D$1)))),0)</f>
        <v>0</v>
      </c>
      <c r="E53" s="5">
        <f>IFERROR(IF($A53=E$1,"", COUNTIF('raw data'!$B:$B,CONCATENATE($A53,E$1))/SUM(COUNTIF('raw data'!$B:$B,CONCATENATE($A53,E$1)),COUNTIF('raw data'!$C:$C,CONCATENATE($A53,E$1)))),0)</f>
        <v>0</v>
      </c>
      <c r="F53" s="5">
        <f>IFERROR(IF($A53=F$1,"", COUNTIF('raw data'!$B:$B,CONCATENATE($A53,F$1))/SUM(COUNTIF('raw data'!$B:$B,CONCATENATE($A53,F$1)),COUNTIF('raw data'!$C:$C,CONCATENATE($A53,F$1)))),0)</f>
        <v>0</v>
      </c>
      <c r="G53" s="5">
        <f>IFERROR(IF($A53=G$1,"", COUNTIF('raw data'!$B:$B,CONCATENATE($A53,G$1))/SUM(COUNTIF('raw data'!$B:$B,CONCATENATE($A53,G$1)),COUNTIF('raw data'!$C:$C,CONCATENATE($A53,G$1)))),0)</f>
        <v>0</v>
      </c>
      <c r="H53" s="5">
        <f>IFERROR(IF($A53=H$1,"", COUNTIF('raw data'!$B:$B,CONCATENATE($A53,H$1))/SUM(COUNTIF('raw data'!$B:$B,CONCATENATE($A53,H$1)),COUNTIF('raw data'!$C:$C,CONCATENATE($A53,H$1)))),0)</f>
        <v>0</v>
      </c>
      <c r="I53" s="5">
        <f>IFERROR(IF($A53=I$1,"", COUNTIF('raw data'!$B:$B,CONCATENATE($A53,I$1))/SUM(COUNTIF('raw data'!$B:$B,CONCATENATE($A53,I$1)),COUNTIF('raw data'!$C:$C,CONCATENATE($A53,I$1)))),0)</f>
        <v>0</v>
      </c>
      <c r="J53" s="5">
        <f>IFERROR(IF($A53=J$1,"", COUNTIF('raw data'!$B:$B,CONCATENATE($A53,J$1))/SUM(COUNTIF('raw data'!$B:$B,CONCATENATE($A53,J$1)),COUNTIF('raw data'!$C:$C,CONCATENATE($A53,J$1)))),0)</f>
        <v>0</v>
      </c>
      <c r="K53" s="5">
        <f>IFERROR(IF($A53=K$1,"", COUNTIF('raw data'!$B:$B,CONCATENATE($A53,K$1))/SUM(COUNTIF('raw data'!$B:$B,CONCATENATE($A53,K$1)),COUNTIF('raw data'!$C:$C,CONCATENATE($A53,K$1)))),0)</f>
        <v>0</v>
      </c>
      <c r="L53" s="5">
        <f>IFERROR(IF($A53=L$1,"", COUNTIF('raw data'!$B:$B,CONCATENATE($A53,L$1))/SUM(COUNTIF('raw data'!$B:$B,CONCATENATE($A53,L$1)),COUNTIF('raw data'!$C:$C,CONCATENATE($A53,L$1)))),0)</f>
        <v>0</v>
      </c>
      <c r="M53" s="5">
        <f>IFERROR(IF($A53=M$1,"", COUNTIF('raw data'!$B:$B,CONCATENATE($A53,M$1))/SUM(COUNTIF('raw data'!$B:$B,CONCATENATE($A53,M$1)),COUNTIF('raw data'!$C:$C,CONCATENATE($A53,M$1)))),0)</f>
        <v>0</v>
      </c>
      <c r="N53" s="5">
        <f>IFERROR(IF($A53=N$1,"", COUNTIF('raw data'!$B:$B,CONCATENATE($A53,N$1))/SUM(COUNTIF('raw data'!$B:$B,CONCATENATE($A53,N$1)),COUNTIF('raw data'!$C:$C,CONCATENATE($A53,N$1)))),0)</f>
        <v>0</v>
      </c>
      <c r="O53" s="5">
        <f>IFERROR(IF($A53=O$1,"", COUNTIF('raw data'!$B:$B,CONCATENATE($A53,O$1))/SUM(COUNTIF('raw data'!$B:$B,CONCATENATE($A53,O$1)),COUNTIF('raw data'!$C:$C,CONCATENATE($A53,O$1)))),0)</f>
        <v>0</v>
      </c>
      <c r="P53" s="5">
        <f>IFERROR(IF($A53=P$1,"", COUNTIF('raw data'!$B:$B,CONCATENATE($A53,P$1))/SUM(COUNTIF('raw data'!$B:$B,CONCATENATE($A53,P$1)),COUNTIF('raw data'!$C:$C,CONCATENATE($A53,P$1)))),0)</f>
        <v>0</v>
      </c>
      <c r="Q53" s="5">
        <f>IFERROR(IF($A53=Q$1,"", COUNTIF('raw data'!$B:$B,CONCATENATE($A53,Q$1))/SUM(COUNTIF('raw data'!$B:$B,CONCATENATE($A53,Q$1)),COUNTIF('raw data'!$C:$C,CONCATENATE($A53,Q$1)))),0)</f>
        <v>0</v>
      </c>
      <c r="R53" s="5">
        <f>IFERROR(IF($A53=R$1,"", COUNTIF('raw data'!$B:$B,CONCATENATE($A53,R$1))/SUM(COUNTIF('raw data'!$B:$B,CONCATENATE($A53,R$1)),COUNTIF('raw data'!$C:$C,CONCATENATE($A53,R$1)))),0)</f>
        <v>0</v>
      </c>
      <c r="S53" s="5">
        <f>IFERROR(IF($A53=S$1,"", COUNTIF('raw data'!$B:$B,CONCATENATE($A53,S$1))/SUM(COUNTIF('raw data'!$B:$B,CONCATENATE($A53,S$1)),COUNTIF('raw data'!$C:$C,CONCATENATE($A53,S$1)))),0)</f>
        <v>0</v>
      </c>
      <c r="T53" s="5">
        <f>IFERROR(IF($A53=T$1,"", COUNTIF('raw data'!$B:$B,CONCATENATE($A53,T$1))/SUM(COUNTIF('raw data'!$B:$B,CONCATENATE($A53,T$1)),COUNTIF('raw data'!$C:$C,CONCATENATE($A53,T$1)))),0)</f>
        <v>0</v>
      </c>
      <c r="U53" s="5">
        <f>IFERROR(IF($A53=U$1,"", COUNTIF('raw data'!$B:$B,CONCATENATE($A53,U$1))/SUM(COUNTIF('raw data'!$B:$B,CONCATENATE($A53,U$1)),COUNTIF('raw data'!$C:$C,CONCATENATE($A53,U$1)))),0)</f>
        <v>0</v>
      </c>
      <c r="V53" s="5">
        <f>IFERROR(IF($A53=V$1,"", COUNTIF('raw data'!$B:$B,CONCATENATE($A53,V$1))/SUM(COUNTIF('raw data'!$B:$B,CONCATENATE($A53,V$1)),COUNTIF('raw data'!$C:$C,CONCATENATE($A53,V$1)))),0)</f>
        <v>0</v>
      </c>
      <c r="W53" s="5">
        <f>IFERROR(IF($A53=W$1,"", COUNTIF('raw data'!$B:$B,CONCATENATE($A53,W$1))/SUM(COUNTIF('raw data'!$B:$B,CONCATENATE($A53,W$1)),COUNTIF('raw data'!$C:$C,CONCATENATE($A53,W$1)))),0)</f>
        <v>0</v>
      </c>
      <c r="X53" s="5">
        <f>IFERROR(IF($A53=X$1,"", COUNTIF('raw data'!$B:$B,CONCATENATE($A53,X$1))/SUM(COUNTIF('raw data'!$B:$B,CONCATENATE($A53,X$1)),COUNTIF('raw data'!$C:$C,CONCATENATE($A53,X$1)))),0)</f>
        <v>0</v>
      </c>
      <c r="Y53" s="5">
        <f>IFERROR(IF($A53=Y$1,"", COUNTIF('raw data'!$B:$B,CONCATENATE($A53,Y$1))/SUM(COUNTIF('raw data'!$B:$B,CONCATENATE($A53,Y$1)),COUNTIF('raw data'!$C:$C,CONCATENATE($A53,Y$1)))),0)</f>
        <v>0</v>
      </c>
      <c r="Z53" s="5">
        <f>IFERROR(IF($A53=Z$1,"", COUNTIF('raw data'!$B:$B,CONCATENATE($A53,Z$1))/SUM(COUNTIF('raw data'!$B:$B,CONCATENATE($A53,Z$1)),COUNTIF('raw data'!$C:$C,CONCATENATE($A53,Z$1)))),0)</f>
        <v>0</v>
      </c>
      <c r="AA53" s="5">
        <f>IFERROR(IF($A53=AA$1,"", COUNTIF('raw data'!$B:$B,CONCATENATE($A53,AA$1))/SUM(COUNTIF('raw data'!$B:$B,CONCATENATE($A53,AA$1)),COUNTIF('raw data'!$C:$C,CONCATENATE($A53,AA$1)))),0)</f>
        <v>0</v>
      </c>
      <c r="AB53" s="5">
        <f>IFERROR(IF($A53=AB$1,"", COUNTIF('raw data'!$B:$B,CONCATENATE($A53,AB$1))/SUM(COUNTIF('raw data'!$B:$B,CONCATENATE($A53,AB$1)),COUNTIF('raw data'!$C:$C,CONCATENATE($A53,AB$1)))),0)</f>
        <v>0</v>
      </c>
      <c r="AC53" s="5">
        <f>IFERROR(IF($A53=AC$1,"", COUNTIF('raw data'!$B:$B,CONCATENATE($A53,AC$1))/SUM(COUNTIF('raw data'!$B:$B,CONCATENATE($A53,AC$1)),COUNTIF('raw data'!$C:$C,CONCATENATE($A53,AC$1)))),0)</f>
        <v>0</v>
      </c>
      <c r="AD53" s="5">
        <f>IFERROR(IF($A53=AD$1,"", COUNTIF('raw data'!$B:$B,CONCATENATE($A53,AD$1))/SUM(COUNTIF('raw data'!$B:$B,CONCATENATE($A53,AD$1)),COUNTIF('raw data'!$C:$C,CONCATENATE($A53,AD$1)))),0)</f>
        <v>0</v>
      </c>
      <c r="AE53" s="5">
        <f>IFERROR(IF($A53=AE$1,"", COUNTIF('raw data'!$B:$B,CONCATENATE($A53,AE$1))/SUM(COUNTIF('raw data'!$B:$B,CONCATENATE($A53,AE$1)),COUNTIF('raw data'!$C:$C,CONCATENATE($A53,AE$1)))),0)</f>
        <v>0</v>
      </c>
      <c r="AF53" s="5">
        <f>IFERROR(IF($A53=AF$1,"", COUNTIF('raw data'!$B:$B,CONCATENATE($A53,AF$1))/SUM(COUNTIF('raw data'!$B:$B,CONCATENATE($A53,AF$1)),COUNTIF('raw data'!$C:$C,CONCATENATE($A53,AF$1)))),0)</f>
        <v>0</v>
      </c>
      <c r="AG53" s="5">
        <f>IFERROR(IF($A53=AG$1,"", COUNTIF('raw data'!$B:$B,CONCATENATE($A53,AG$1))/SUM(COUNTIF('raw data'!$B:$B,CONCATENATE($A53,AG$1)),COUNTIF('raw data'!$C:$C,CONCATENATE($A53,AG$1)))),0)</f>
        <v>0</v>
      </c>
      <c r="AH53" s="5">
        <f>IFERROR(IF($A53=AH$1,"", COUNTIF('raw data'!$B:$B,CONCATENATE($A53,AH$1))/SUM(COUNTIF('raw data'!$B:$B,CONCATENATE($A53,AH$1)),COUNTIF('raw data'!$C:$C,CONCATENATE($A53,AH$1)))),0)</f>
        <v>0</v>
      </c>
      <c r="AI53" s="5">
        <f>IFERROR(IF($A53=AI$1,"", COUNTIF('raw data'!$B:$B,CONCATENATE($A53,AI$1))/SUM(COUNTIF('raw data'!$B:$B,CONCATENATE($A53,AI$1)),COUNTIF('raw data'!$C:$C,CONCATENATE($A53,AI$1)))),0)</f>
        <v>0</v>
      </c>
      <c r="AJ53" s="5">
        <f>IFERROR(IF($A53=AJ$1,"", COUNTIF('raw data'!$B:$B,CONCATENATE($A53,AJ$1))/SUM(COUNTIF('raw data'!$B:$B,CONCATENATE($A53,AJ$1)),COUNTIF('raw data'!$C:$C,CONCATENATE($A53,AJ$1)))),0)</f>
        <v>0</v>
      </c>
      <c r="AK53" s="5">
        <f>IFERROR(IF($A53=AK$1,"", COUNTIF('raw data'!$B:$B,CONCATENATE($A53,AK$1))/SUM(COUNTIF('raw data'!$B:$B,CONCATENATE($A53,AK$1)),COUNTIF('raw data'!$C:$C,CONCATENATE($A53,AK$1)))),0)</f>
        <v>0</v>
      </c>
      <c r="AL53" s="5">
        <f>IFERROR(IF($A53=AL$1,"", COUNTIF('raw data'!$B:$B,CONCATENATE($A53,AL$1))/SUM(COUNTIF('raw data'!$B:$B,CONCATENATE($A53,AL$1)),COUNTIF('raw data'!$C:$C,CONCATENATE($A53,AL$1)))),0)</f>
        <v>0</v>
      </c>
      <c r="AM53" s="5">
        <f>IFERROR(IF($A53=AM$1,"", COUNTIF('raw data'!$B:$B,CONCATENATE($A53,AM$1))/SUM(COUNTIF('raw data'!$B:$B,CONCATENATE($A53,AM$1)),COUNTIF('raw data'!$C:$C,CONCATENATE($A53,AM$1)))),0)</f>
        <v>0</v>
      </c>
      <c r="AN53" s="5">
        <f>IFERROR(IF($A53=AN$1,"", COUNTIF('raw data'!$B:$B,CONCATENATE($A53,AN$1))/SUM(COUNTIF('raw data'!$B:$B,CONCATENATE($A53,AN$1)),COUNTIF('raw data'!$C:$C,CONCATENATE($A53,AN$1)))),0)</f>
        <v>0</v>
      </c>
      <c r="AO53" s="5">
        <f>IFERROR(IF($A53=AO$1,"", COUNTIF('raw data'!$B:$B,CONCATENATE($A53,AO$1))/SUM(COUNTIF('raw data'!$B:$B,CONCATENATE($A53,AO$1)),COUNTIF('raw data'!$C:$C,CONCATENATE($A53,AO$1)))),0)</f>
        <v>0</v>
      </c>
      <c r="AP53" s="5">
        <f>IFERROR(IF($A53=AP$1,"", COUNTIF('raw data'!$B:$B,CONCATENATE($A53,AP$1))/SUM(COUNTIF('raw data'!$B:$B,CONCATENATE($A53,AP$1)),COUNTIF('raw data'!$C:$C,CONCATENATE($A53,AP$1)))),0)</f>
        <v>0</v>
      </c>
      <c r="AQ53" s="5">
        <f>IFERROR(IF($A53=AQ$1,"", COUNTIF('raw data'!$B:$B,CONCATENATE($A53,AQ$1))/SUM(COUNTIF('raw data'!$B:$B,CONCATENATE($A53,AQ$1)),COUNTIF('raw data'!$C:$C,CONCATENATE($A53,AQ$1)))),0)</f>
        <v>0</v>
      </c>
      <c r="AR53" s="5">
        <f>IFERROR(IF($A53=AR$1,"", COUNTIF('raw data'!$B:$B,CONCATENATE($A53,AR$1))/SUM(COUNTIF('raw data'!$B:$B,CONCATENATE($A53,AR$1)),COUNTIF('raw data'!$C:$C,CONCATENATE($A53,AR$1)))),0)</f>
        <v>0</v>
      </c>
      <c r="AS53" s="5">
        <f>IFERROR(IF($A53=AS$1,"", COUNTIF('raw data'!$B:$B,CONCATENATE($A53,AS$1))/SUM(COUNTIF('raw data'!$B:$B,CONCATENATE($A53,AS$1)),COUNTIF('raw data'!$C:$C,CONCATENATE($A53,AS$1)))),0)</f>
        <v>0</v>
      </c>
      <c r="AT53" s="5">
        <f>IFERROR(IF($A53=AT$1,"", COUNTIF('raw data'!$B:$B,CONCATENATE($A53,AT$1))/SUM(COUNTIF('raw data'!$B:$B,CONCATENATE($A53,AT$1)),COUNTIF('raw data'!$C:$C,CONCATENATE($A53,AT$1)))),0)</f>
        <v>0</v>
      </c>
      <c r="AU53" s="5">
        <f>IFERROR(IF($A53=AU$1,"", COUNTIF('raw data'!$B:$B,CONCATENATE($A53,AU$1))/SUM(COUNTIF('raw data'!$B:$B,CONCATENATE($A53,AU$1)),COUNTIF('raw data'!$C:$C,CONCATENATE($A53,AU$1)))),0)</f>
        <v>0</v>
      </c>
      <c r="AV53" s="5">
        <f>IFERROR(IF($A53=AV$1,"", COUNTIF('raw data'!$B:$B,CONCATENATE($A53,AV$1))/SUM(COUNTIF('raw data'!$B:$B,CONCATENATE($A53,AV$1)),COUNTIF('raw data'!$C:$C,CONCATENATE($A53,AV$1)))),0)</f>
        <v>0</v>
      </c>
      <c r="AW53" s="5">
        <f>IFERROR(IF($A53=AW$1,"", COUNTIF('raw data'!$B:$B,CONCATENATE($A53,AW$1))/SUM(COUNTIF('raw data'!$B:$B,CONCATENATE($A53,AW$1)),COUNTIF('raw data'!$C:$C,CONCATENATE($A53,AW$1)))),0)</f>
        <v>0</v>
      </c>
      <c r="AX53" s="5">
        <f>IFERROR(IF($A53=AX$1,"", COUNTIF('raw data'!$B:$B,CONCATENATE($A53,AX$1))/SUM(COUNTIF('raw data'!$B:$B,CONCATENATE($A53,AX$1)),COUNTIF('raw data'!$C:$C,CONCATENATE($A53,AX$1)))),0)</f>
        <v>0</v>
      </c>
      <c r="AY53" s="5">
        <f>IFERROR(IF($A53=AY$1,"", COUNTIF('raw data'!$B:$B,CONCATENATE($A53,AY$1))/SUM(COUNTIF('raw data'!$B:$B,CONCATENATE($A53,AY$1)),COUNTIF('raw data'!$C:$C,CONCATENATE($A53,AY$1)))),0)</f>
        <v>0</v>
      </c>
      <c r="AZ53" s="5">
        <f>IFERROR(IF($A53=AZ$1,"", COUNTIF('raw data'!$B:$B,CONCATENATE($A53,AZ$1))/SUM(COUNTIF('raw data'!$B:$B,CONCATENATE($A53,AZ$1)),COUNTIF('raw data'!$C:$C,CONCATENATE($A53,AZ$1)))),0)</f>
        <v>0</v>
      </c>
      <c r="BA53" s="5" t="str">
        <f>IFERROR(IF($A53=BA$1,"", COUNTIF('raw data'!$B:$B,CONCATENATE($A53,BA$1))/SUM(COUNTIF('raw data'!$B:$B,CONCATENATE($A53,BA$1)),COUNTIF('raw data'!$C:$C,CONCATENATE($A53,BA$1)))),0)</f>
        <v/>
      </c>
      <c r="BB53" s="5">
        <f>IFERROR(IF($A53=BB$1,"", COUNTIF('raw data'!$B:$B,CONCATENATE($A53,BB$1))/SUM(COUNTIF('raw data'!$B:$B,CONCATENATE($A53,BB$1)),COUNTIF('raw data'!$C:$C,CONCATENATE($A53,BB$1)))),0)</f>
        <v>0</v>
      </c>
      <c r="BC53" s="5">
        <f>IFERROR(IF($A53=BC$1,"", COUNTIF('raw data'!$B:$B,CONCATENATE($A53,BC$1))/SUM(COUNTIF('raw data'!$B:$B,CONCATENATE($A53,BC$1)),COUNTIF('raw data'!$C:$C,CONCATENATE($A53,BC$1)))),0)</f>
        <v>0</v>
      </c>
      <c r="BD53" s="5">
        <f>IFERROR(IF($A53=BD$1,"", COUNTIF('raw data'!$B:$B,CONCATENATE($A53,BD$1))/SUM(COUNTIF('raw data'!$B:$B,CONCATENATE($A53,BD$1)),COUNTIF('raw data'!$C:$C,CONCATENATE($A53,BD$1)))),0)</f>
        <v>0</v>
      </c>
      <c r="BE53" s="5">
        <f>IFERROR(IF($A53=BE$1,"", COUNTIF('raw data'!$B:$B,CONCATENATE($A53,BE$1))/SUM(COUNTIF('raw data'!$B:$B,CONCATENATE($A53,BE$1)),COUNTIF('raw data'!$C:$C,CONCATENATE($A53,BE$1)))),0)</f>
        <v>0</v>
      </c>
      <c r="BF53" s="5">
        <f>IFERROR(IF($A53=BF$1,"", COUNTIF('raw data'!$B:$B,CONCATENATE($A53,BF$1))/SUM(COUNTIF('raw data'!$B:$B,CONCATENATE($A53,BF$1)),COUNTIF('raw data'!$C:$C,CONCATENATE($A53,BF$1)))),0)</f>
        <v>0</v>
      </c>
      <c r="BG53" s="5">
        <f>IFERROR(IF($A53=BG$1,"", COUNTIF('raw data'!$B:$B,CONCATENATE($A53,BG$1))/SUM(COUNTIF('raw data'!$B:$B,CONCATENATE($A53,BG$1)),COUNTIF('raw data'!$C:$C,CONCATENATE($A53,BG$1)))),0)</f>
        <v>0</v>
      </c>
      <c r="BH53" s="5">
        <f>IFERROR(IF($A53=BH$1,"", COUNTIF('raw data'!$B:$B,CONCATENATE($A53,BH$1))/SUM(COUNTIF('raw data'!$B:$B,CONCATENATE($A53,BH$1)),COUNTIF('raw data'!$C:$C,CONCATENATE($A53,BH$1)))),0)</f>
        <v>0</v>
      </c>
      <c r="BI53" s="5">
        <f>IFERROR(IF($A53=BI$1,"", COUNTIF('raw data'!$B:$B,CONCATENATE($A53,BI$1))/SUM(COUNTIF('raw data'!$B:$B,CONCATENATE($A53,BI$1)),COUNTIF('raw data'!$C:$C,CONCATENATE($A53,BI$1)))),0)</f>
        <v>0</v>
      </c>
      <c r="BJ53" s="5">
        <f>IFERROR(IF($A53=BJ$1,"", COUNTIF('raw data'!$B:$B,CONCATENATE($A53,BJ$1))/SUM(COUNTIF('raw data'!$B:$B,CONCATENATE($A53,BJ$1)),COUNTIF('raw data'!$C:$C,CONCATENATE($A53,BJ$1)))),0)</f>
        <v>0</v>
      </c>
      <c r="BK53" s="5">
        <f>IFERROR(IF($A53=BK$1,"", COUNTIF('raw data'!$B:$B,CONCATENATE($A53,BK$1))/SUM(COUNTIF('raw data'!$B:$B,CONCATENATE($A53,BK$1)),COUNTIF('raw data'!$C:$C,CONCATENATE($A53,BK$1)))),0)</f>
        <v>0</v>
      </c>
      <c r="BL53" s="5">
        <f>IFERROR(IF($A53=BL$1,"", COUNTIF('raw data'!$B:$B,CONCATENATE($A53,BL$1))/SUM(COUNTIF('raw data'!$B:$B,CONCATENATE($A53,BL$1)),COUNTIF('raw data'!$C:$C,CONCATENATE($A53,BL$1)))),0)</f>
        <v>0</v>
      </c>
      <c r="BM53" s="5">
        <f>IFERROR(IF($A53=BM$1,"", COUNTIF('raw data'!$B:$B,CONCATENATE($A53,BM$1))/SUM(COUNTIF('raw data'!$B:$B,CONCATENATE($A53,BM$1)),COUNTIF('raw data'!$C:$C,CONCATENATE($A53,BM$1)))),0)</f>
        <v>0</v>
      </c>
      <c r="BN53" s="5">
        <f>IFERROR(IF($A53=BN$1,"", COUNTIF('raw data'!$B:$B,CONCATENATE($A53,BN$1))/SUM(COUNTIF('raw data'!$B:$B,CONCATENATE($A53,BN$1)),COUNTIF('raw data'!$C:$C,CONCATENATE($A53,BN$1)))),0)</f>
        <v>0</v>
      </c>
      <c r="BO53" s="5">
        <f>IFERROR(IF($A53=BO$1,"", COUNTIF('raw data'!$B:$B,CONCATENATE($A53,BO$1))/SUM(COUNTIF('raw data'!$B:$B,CONCATENATE($A53,BO$1)),COUNTIF('raw data'!$C:$C,CONCATENATE($A53,BO$1)))),0)</f>
        <v>0</v>
      </c>
      <c r="BP53" s="5">
        <f>IFERROR(IF($A53=BP$1,"", COUNTIF('raw data'!$B:$B,CONCATENATE($A53,BP$1))/SUM(COUNTIF('raw data'!$B:$B,CONCATENATE($A53,BP$1)),COUNTIF('raw data'!$C:$C,CONCATENATE($A53,BP$1)))),0)</f>
        <v>0</v>
      </c>
      <c r="BQ53" s="5">
        <f>IFERROR(IF($A53=BQ$1,"", COUNTIF('raw data'!$B:$B,CONCATENATE($A53,BQ$1))/SUM(COUNTIF('raw data'!$B:$B,CONCATENATE($A53,BQ$1)),COUNTIF('raw data'!$C:$C,CONCATENATE($A53,BQ$1)))),0)</f>
        <v>0</v>
      </c>
      <c r="BR53" s="5">
        <f>IFERROR(IF($A53=BR$1,"", COUNTIF('raw data'!$B:$B,CONCATENATE($A53,BR$1))/SUM(COUNTIF('raw data'!$B:$B,CONCATENATE($A53,BR$1)),COUNTIF('raw data'!$C:$C,CONCATENATE($A53,BR$1)))),0)</f>
        <v>0</v>
      </c>
      <c r="BS53" s="5">
        <f>IFERROR(IF($A53=BS$1,"", COUNTIF('raw data'!$B:$B,CONCATENATE($A53,BS$1))/SUM(COUNTIF('raw data'!$B:$B,CONCATENATE($A53,BS$1)),COUNTIF('raw data'!$C:$C,CONCATENATE($A53,BS$1)))),0)</f>
        <v>0</v>
      </c>
      <c r="BT53" s="5">
        <f>IFERROR(IF($A53=BT$1,"", COUNTIF('raw data'!$B:$B,CONCATENATE($A53,BT$1))/SUM(COUNTIF('raw data'!$B:$B,CONCATENATE($A53,BT$1)),COUNTIF('raw data'!$C:$C,CONCATENATE($A53,BT$1)))),0)</f>
        <v>0</v>
      </c>
      <c r="BU53" s="5">
        <f>IFERROR(IF($A53=BU$1,"", COUNTIF('raw data'!$B:$B,CONCATENATE($A53,BU$1))/SUM(COUNTIF('raw data'!$B:$B,CONCATENATE($A53,BU$1)),COUNTIF('raw data'!$C:$C,CONCATENATE($A53,BU$1)))),0)</f>
        <v>0</v>
      </c>
      <c r="BV53" s="5">
        <f>IFERROR(IF($A53=BV$1,"", COUNTIF('raw data'!$B:$B,CONCATENATE($A53,BV$1))/SUM(COUNTIF('raw data'!$B:$B,CONCATENATE($A53,BV$1)),COUNTIF('raw data'!$C:$C,CONCATENATE($A53,BV$1)))),0)</f>
        <v>0</v>
      </c>
      <c r="BW53" s="5">
        <f>IFERROR(IF($A53=BW$1,"", COUNTIF('raw data'!$B:$B,CONCATENATE($A53,BW$1))/SUM(COUNTIF('raw data'!$B:$B,CONCATENATE($A53,BW$1)),COUNTIF('raw data'!$C:$C,CONCATENATE($A53,BW$1)))),0)</f>
        <v>0</v>
      </c>
      <c r="BX53" s="5">
        <f>IFERROR(IF($A53=BX$1,"", COUNTIF('raw data'!$B:$B,CONCATENATE($A53,BX$1))/SUM(COUNTIF('raw data'!$B:$B,CONCATENATE($A53,BX$1)),COUNTIF('raw data'!$C:$C,CONCATENATE($A53,BX$1)))),0)</f>
        <v>0</v>
      </c>
      <c r="BY53" s="5">
        <f>IFERROR(IF($A53=BY$1,"", COUNTIF('raw data'!$B:$B,CONCATENATE($A53,BY$1))/SUM(COUNTIF('raw data'!$B:$B,CONCATENATE($A53,BY$1)),COUNTIF('raw data'!$C:$C,CONCATENATE($A53,BY$1)))),0)</f>
        <v>0</v>
      </c>
      <c r="BZ53" s="5">
        <f>IFERROR(IF($A53=BZ$1,"", COUNTIF('raw data'!$B:$B,CONCATENATE($A53,BZ$1))/SUM(COUNTIF('raw data'!$B:$B,CONCATENATE($A53,BZ$1)),COUNTIF('raw data'!$C:$C,CONCATENATE($A53,BZ$1)))),0)</f>
        <v>0</v>
      </c>
      <c r="CA53" s="5">
        <f>IFERROR(IF($A53=CA$1,"", COUNTIF('raw data'!$B:$B,CONCATENATE($A53,CA$1))/SUM(COUNTIF('raw data'!$B:$B,CONCATENATE($A53,CA$1)),COUNTIF('raw data'!$C:$C,CONCATENATE($A53,CA$1)))),0)</f>
        <v>0</v>
      </c>
    </row>
    <row r="54">
      <c r="A54" s="6" t="str">
        <f>'winlose rates'!A54</f>
        <v>p-switch</v>
      </c>
      <c r="B54" s="5">
        <f>IFERROR(IF($A54=B$1,"", COUNTIF('raw data'!$B:$B,CONCATENATE($A54,B$1))/SUM(COUNTIF('raw data'!$B:$B,CONCATENATE($A54,B$1)),COUNTIF('raw data'!$C:$C,CONCATENATE($A54,B$1)))),0)</f>
        <v>0</v>
      </c>
      <c r="C54" s="5">
        <f>IFERROR(IF($A54=C$1,"", COUNTIF('raw data'!$B:$B,CONCATENATE($A54,C$1))/SUM(COUNTIF('raw data'!$B:$B,CONCATENATE($A54,C$1)),COUNTIF('raw data'!$C:$C,CONCATENATE($A54,C$1)))),0)</f>
        <v>0</v>
      </c>
      <c r="D54" s="5">
        <f>IFERROR(IF($A54=D$1,"", COUNTIF('raw data'!$B:$B,CONCATENATE($A54,D$1))/SUM(COUNTIF('raw data'!$B:$B,CONCATENATE($A54,D$1)),COUNTIF('raw data'!$C:$C,CONCATENATE($A54,D$1)))),0)</f>
        <v>0</v>
      </c>
      <c r="E54" s="5">
        <f>IFERROR(IF($A54=E$1,"", COUNTIF('raw data'!$B:$B,CONCATENATE($A54,E$1))/SUM(COUNTIF('raw data'!$B:$B,CONCATENATE($A54,E$1)),COUNTIF('raw data'!$C:$C,CONCATENATE($A54,E$1)))),0)</f>
        <v>0</v>
      </c>
      <c r="F54" s="5">
        <f>IFERROR(IF($A54=F$1,"", COUNTIF('raw data'!$B:$B,CONCATENATE($A54,F$1))/SUM(COUNTIF('raw data'!$B:$B,CONCATENATE($A54,F$1)),COUNTIF('raw data'!$C:$C,CONCATENATE($A54,F$1)))),0)</f>
        <v>0</v>
      </c>
      <c r="G54" s="5">
        <f>IFERROR(IF($A54=G$1,"", COUNTIF('raw data'!$B:$B,CONCATENATE($A54,G$1))/SUM(COUNTIF('raw data'!$B:$B,CONCATENATE($A54,G$1)),COUNTIF('raw data'!$C:$C,CONCATENATE($A54,G$1)))),0)</f>
        <v>1</v>
      </c>
      <c r="H54" s="5">
        <f>IFERROR(IF($A54=H$1,"", COUNTIF('raw data'!$B:$B,CONCATENATE($A54,H$1))/SUM(COUNTIF('raw data'!$B:$B,CONCATENATE($A54,H$1)),COUNTIF('raw data'!$C:$C,CONCATENATE($A54,H$1)))),0)</f>
        <v>0</v>
      </c>
      <c r="I54" s="5">
        <f>IFERROR(IF($A54=I$1,"", COUNTIF('raw data'!$B:$B,CONCATENATE($A54,I$1))/SUM(COUNTIF('raw data'!$B:$B,CONCATENATE($A54,I$1)),COUNTIF('raw data'!$C:$C,CONCATENATE($A54,I$1)))),0)</f>
        <v>0</v>
      </c>
      <c r="J54" s="5">
        <f>IFERROR(IF($A54=J$1,"", COUNTIF('raw data'!$B:$B,CONCATENATE($A54,J$1))/SUM(COUNTIF('raw data'!$B:$B,CONCATENATE($A54,J$1)),COUNTIF('raw data'!$C:$C,CONCATENATE($A54,J$1)))),0)</f>
        <v>0</v>
      </c>
      <c r="K54" s="5">
        <f>IFERROR(IF($A54=K$1,"", COUNTIF('raw data'!$B:$B,CONCATENATE($A54,K$1))/SUM(COUNTIF('raw data'!$B:$B,CONCATENATE($A54,K$1)),COUNTIF('raw data'!$C:$C,CONCATENATE($A54,K$1)))),0)</f>
        <v>0</v>
      </c>
      <c r="L54" s="5">
        <f>IFERROR(IF($A54=L$1,"", COUNTIF('raw data'!$B:$B,CONCATENATE($A54,L$1))/SUM(COUNTIF('raw data'!$B:$B,CONCATENATE($A54,L$1)),COUNTIF('raw data'!$C:$C,CONCATENATE($A54,L$1)))),0)</f>
        <v>0</v>
      </c>
      <c r="M54" s="5">
        <f>IFERROR(IF($A54=M$1,"", COUNTIF('raw data'!$B:$B,CONCATENATE($A54,M$1))/SUM(COUNTIF('raw data'!$B:$B,CONCATENATE($A54,M$1)),COUNTIF('raw data'!$C:$C,CONCATENATE($A54,M$1)))),0)</f>
        <v>0</v>
      </c>
      <c r="N54" s="5">
        <f>IFERROR(IF($A54=N$1,"", COUNTIF('raw data'!$B:$B,CONCATENATE($A54,N$1))/SUM(COUNTIF('raw data'!$B:$B,CONCATENATE($A54,N$1)),COUNTIF('raw data'!$C:$C,CONCATENATE($A54,N$1)))),0)</f>
        <v>0</v>
      </c>
      <c r="O54" s="5">
        <f>IFERROR(IF($A54=O$1,"", COUNTIF('raw data'!$B:$B,CONCATENATE($A54,O$1))/SUM(COUNTIF('raw data'!$B:$B,CONCATENATE($A54,O$1)),COUNTIF('raw data'!$C:$C,CONCATENATE($A54,O$1)))),0)</f>
        <v>0</v>
      </c>
      <c r="P54" s="5">
        <f>IFERROR(IF($A54=P$1,"", COUNTIF('raw data'!$B:$B,CONCATENATE($A54,P$1))/SUM(COUNTIF('raw data'!$B:$B,CONCATENATE($A54,P$1)),COUNTIF('raw data'!$C:$C,CONCATENATE($A54,P$1)))),0)</f>
        <v>0</v>
      </c>
      <c r="Q54" s="5">
        <f>IFERROR(IF($A54=Q$1,"", COUNTIF('raw data'!$B:$B,CONCATENATE($A54,Q$1))/SUM(COUNTIF('raw data'!$B:$B,CONCATENATE($A54,Q$1)),COUNTIF('raw data'!$C:$C,CONCATENATE($A54,Q$1)))),0)</f>
        <v>0</v>
      </c>
      <c r="R54" s="5">
        <f>IFERROR(IF($A54=R$1,"", COUNTIF('raw data'!$B:$B,CONCATENATE($A54,R$1))/SUM(COUNTIF('raw data'!$B:$B,CONCATENATE($A54,R$1)),COUNTIF('raw data'!$C:$C,CONCATENATE($A54,R$1)))),0)</f>
        <v>0</v>
      </c>
      <c r="S54" s="5">
        <f>IFERROR(IF($A54=S$1,"", COUNTIF('raw data'!$B:$B,CONCATENATE($A54,S$1))/SUM(COUNTIF('raw data'!$B:$B,CONCATENATE($A54,S$1)),COUNTIF('raw data'!$C:$C,CONCATENATE($A54,S$1)))),0)</f>
        <v>0</v>
      </c>
      <c r="T54" s="5">
        <f>IFERROR(IF($A54=T$1,"", COUNTIF('raw data'!$B:$B,CONCATENATE($A54,T$1))/SUM(COUNTIF('raw data'!$B:$B,CONCATENATE($A54,T$1)),COUNTIF('raw data'!$C:$C,CONCATENATE($A54,T$1)))),0)</f>
        <v>0</v>
      </c>
      <c r="U54" s="5">
        <f>IFERROR(IF($A54=U$1,"", COUNTIF('raw data'!$B:$B,CONCATENATE($A54,U$1))/SUM(COUNTIF('raw data'!$B:$B,CONCATENATE($A54,U$1)),COUNTIF('raw data'!$C:$C,CONCATENATE($A54,U$1)))),0)</f>
        <v>0</v>
      </c>
      <c r="V54" s="5">
        <f>IFERROR(IF($A54=V$1,"", COUNTIF('raw data'!$B:$B,CONCATENATE($A54,V$1))/SUM(COUNTIF('raw data'!$B:$B,CONCATENATE($A54,V$1)),COUNTIF('raw data'!$C:$C,CONCATENATE($A54,V$1)))),0)</f>
        <v>0</v>
      </c>
      <c r="W54" s="5">
        <f>IFERROR(IF($A54=W$1,"", COUNTIF('raw data'!$B:$B,CONCATENATE($A54,W$1))/SUM(COUNTIF('raw data'!$B:$B,CONCATENATE($A54,W$1)),COUNTIF('raw data'!$C:$C,CONCATENATE($A54,W$1)))),0)</f>
        <v>0</v>
      </c>
      <c r="X54" s="5">
        <f>IFERROR(IF($A54=X$1,"", COUNTIF('raw data'!$B:$B,CONCATENATE($A54,X$1))/SUM(COUNTIF('raw data'!$B:$B,CONCATENATE($A54,X$1)),COUNTIF('raw data'!$C:$C,CONCATENATE($A54,X$1)))),0)</f>
        <v>0</v>
      </c>
      <c r="Y54" s="5">
        <f>IFERROR(IF($A54=Y$1,"", COUNTIF('raw data'!$B:$B,CONCATENATE($A54,Y$1))/SUM(COUNTIF('raw data'!$B:$B,CONCATENATE($A54,Y$1)),COUNTIF('raw data'!$C:$C,CONCATENATE($A54,Y$1)))),0)</f>
        <v>0</v>
      </c>
      <c r="Z54" s="5">
        <f>IFERROR(IF($A54=Z$1,"", COUNTIF('raw data'!$B:$B,CONCATENATE($A54,Z$1))/SUM(COUNTIF('raw data'!$B:$B,CONCATENATE($A54,Z$1)),COUNTIF('raw data'!$C:$C,CONCATENATE($A54,Z$1)))),0)</f>
        <v>0</v>
      </c>
      <c r="AA54" s="5">
        <f>IFERROR(IF($A54=AA$1,"", COUNTIF('raw data'!$B:$B,CONCATENATE($A54,AA$1))/SUM(COUNTIF('raw data'!$B:$B,CONCATENATE($A54,AA$1)),COUNTIF('raw data'!$C:$C,CONCATENATE($A54,AA$1)))),0)</f>
        <v>0</v>
      </c>
      <c r="AB54" s="5">
        <f>IFERROR(IF($A54=AB$1,"", COUNTIF('raw data'!$B:$B,CONCATENATE($A54,AB$1))/SUM(COUNTIF('raw data'!$B:$B,CONCATENATE($A54,AB$1)),COUNTIF('raw data'!$C:$C,CONCATENATE($A54,AB$1)))),0)</f>
        <v>0</v>
      </c>
      <c r="AC54" s="5">
        <f>IFERROR(IF($A54=AC$1,"", COUNTIF('raw data'!$B:$B,CONCATENATE($A54,AC$1))/SUM(COUNTIF('raw data'!$B:$B,CONCATENATE($A54,AC$1)),COUNTIF('raw data'!$C:$C,CONCATENATE($A54,AC$1)))),0)</f>
        <v>0</v>
      </c>
      <c r="AD54" s="5">
        <f>IFERROR(IF($A54=AD$1,"", COUNTIF('raw data'!$B:$B,CONCATENATE($A54,AD$1))/SUM(COUNTIF('raw data'!$B:$B,CONCATENATE($A54,AD$1)),COUNTIF('raw data'!$C:$C,CONCATENATE($A54,AD$1)))),0)</f>
        <v>0</v>
      </c>
      <c r="AE54" s="5">
        <f>IFERROR(IF($A54=AE$1,"", COUNTIF('raw data'!$B:$B,CONCATENATE($A54,AE$1))/SUM(COUNTIF('raw data'!$B:$B,CONCATENATE($A54,AE$1)),COUNTIF('raw data'!$C:$C,CONCATENATE($A54,AE$1)))),0)</f>
        <v>0</v>
      </c>
      <c r="AF54" s="5">
        <f>IFERROR(IF($A54=AF$1,"", COUNTIF('raw data'!$B:$B,CONCATENATE($A54,AF$1))/SUM(COUNTIF('raw data'!$B:$B,CONCATENATE($A54,AF$1)),COUNTIF('raw data'!$C:$C,CONCATENATE($A54,AF$1)))),0)</f>
        <v>0</v>
      </c>
      <c r="AG54" s="5">
        <f>IFERROR(IF($A54=AG$1,"", COUNTIF('raw data'!$B:$B,CONCATENATE($A54,AG$1))/SUM(COUNTIF('raw data'!$B:$B,CONCATENATE($A54,AG$1)),COUNTIF('raw data'!$C:$C,CONCATENATE($A54,AG$1)))),0)</f>
        <v>0</v>
      </c>
      <c r="AH54" s="5">
        <f>IFERROR(IF($A54=AH$1,"", COUNTIF('raw data'!$B:$B,CONCATENATE($A54,AH$1))/SUM(COUNTIF('raw data'!$B:$B,CONCATENATE($A54,AH$1)),COUNTIF('raw data'!$C:$C,CONCATENATE($A54,AH$1)))),0)</f>
        <v>0</v>
      </c>
      <c r="AI54" s="5">
        <f>IFERROR(IF($A54=AI$1,"", COUNTIF('raw data'!$B:$B,CONCATENATE($A54,AI$1))/SUM(COUNTIF('raw data'!$B:$B,CONCATENATE($A54,AI$1)),COUNTIF('raw data'!$C:$C,CONCATENATE($A54,AI$1)))),0)</f>
        <v>0</v>
      </c>
      <c r="AJ54" s="5">
        <f>IFERROR(IF($A54=AJ$1,"", COUNTIF('raw data'!$B:$B,CONCATENATE($A54,AJ$1))/SUM(COUNTIF('raw data'!$B:$B,CONCATENATE($A54,AJ$1)),COUNTIF('raw data'!$C:$C,CONCATENATE($A54,AJ$1)))),0)</f>
        <v>0</v>
      </c>
      <c r="AK54" s="5">
        <f>IFERROR(IF($A54=AK$1,"", COUNTIF('raw data'!$B:$B,CONCATENATE($A54,AK$1))/SUM(COUNTIF('raw data'!$B:$B,CONCATENATE($A54,AK$1)),COUNTIF('raw data'!$C:$C,CONCATENATE($A54,AK$1)))),0)</f>
        <v>0</v>
      </c>
      <c r="AL54" s="5">
        <f>IFERROR(IF($A54=AL$1,"", COUNTIF('raw data'!$B:$B,CONCATENATE($A54,AL$1))/SUM(COUNTIF('raw data'!$B:$B,CONCATENATE($A54,AL$1)),COUNTIF('raw data'!$C:$C,CONCATENATE($A54,AL$1)))),0)</f>
        <v>0</v>
      </c>
      <c r="AM54" s="5">
        <f>IFERROR(IF($A54=AM$1,"", COUNTIF('raw data'!$B:$B,CONCATENATE($A54,AM$1))/SUM(COUNTIF('raw data'!$B:$B,CONCATENATE($A54,AM$1)),COUNTIF('raw data'!$C:$C,CONCATENATE($A54,AM$1)))),0)</f>
        <v>0</v>
      </c>
      <c r="AN54" s="5">
        <f>IFERROR(IF($A54=AN$1,"", COUNTIF('raw data'!$B:$B,CONCATENATE($A54,AN$1))/SUM(COUNTIF('raw data'!$B:$B,CONCATENATE($A54,AN$1)),COUNTIF('raw data'!$C:$C,CONCATENATE($A54,AN$1)))),0)</f>
        <v>0</v>
      </c>
      <c r="AO54" s="5">
        <f>IFERROR(IF($A54=AO$1,"", COUNTIF('raw data'!$B:$B,CONCATENATE($A54,AO$1))/SUM(COUNTIF('raw data'!$B:$B,CONCATENATE($A54,AO$1)),COUNTIF('raw data'!$C:$C,CONCATENATE($A54,AO$1)))),0)</f>
        <v>0</v>
      </c>
      <c r="AP54" s="5">
        <f>IFERROR(IF($A54=AP$1,"", COUNTIF('raw data'!$B:$B,CONCATENATE($A54,AP$1))/SUM(COUNTIF('raw data'!$B:$B,CONCATENATE($A54,AP$1)),COUNTIF('raw data'!$C:$C,CONCATENATE($A54,AP$1)))),0)</f>
        <v>0</v>
      </c>
      <c r="AQ54" s="5">
        <f>IFERROR(IF($A54=AQ$1,"", COUNTIF('raw data'!$B:$B,CONCATENATE($A54,AQ$1))/SUM(COUNTIF('raw data'!$B:$B,CONCATENATE($A54,AQ$1)),COUNTIF('raw data'!$C:$C,CONCATENATE($A54,AQ$1)))),0)</f>
        <v>0</v>
      </c>
      <c r="AR54" s="5">
        <f>IFERROR(IF($A54=AR$1,"", COUNTIF('raw data'!$B:$B,CONCATENATE($A54,AR$1))/SUM(COUNTIF('raw data'!$B:$B,CONCATENATE($A54,AR$1)),COUNTIF('raw data'!$C:$C,CONCATENATE($A54,AR$1)))),0)</f>
        <v>0</v>
      </c>
      <c r="AS54" s="5">
        <f>IFERROR(IF($A54=AS$1,"", COUNTIF('raw data'!$B:$B,CONCATENATE($A54,AS$1))/SUM(COUNTIF('raw data'!$B:$B,CONCATENATE($A54,AS$1)),COUNTIF('raw data'!$C:$C,CONCATENATE($A54,AS$1)))),0)</f>
        <v>0</v>
      </c>
      <c r="AT54" s="5">
        <f>IFERROR(IF($A54=AT$1,"", COUNTIF('raw data'!$B:$B,CONCATENATE($A54,AT$1))/SUM(COUNTIF('raw data'!$B:$B,CONCATENATE($A54,AT$1)),COUNTIF('raw data'!$C:$C,CONCATENATE($A54,AT$1)))),0)</f>
        <v>0</v>
      </c>
      <c r="AU54" s="5">
        <f>IFERROR(IF($A54=AU$1,"", COUNTIF('raw data'!$B:$B,CONCATENATE($A54,AU$1))/SUM(COUNTIF('raw data'!$B:$B,CONCATENATE($A54,AU$1)),COUNTIF('raw data'!$C:$C,CONCATENATE($A54,AU$1)))),0)</f>
        <v>0</v>
      </c>
      <c r="AV54" s="5">
        <f>IFERROR(IF($A54=AV$1,"", COUNTIF('raw data'!$B:$B,CONCATENATE($A54,AV$1))/SUM(COUNTIF('raw data'!$B:$B,CONCATENATE($A54,AV$1)),COUNTIF('raw data'!$C:$C,CONCATENATE($A54,AV$1)))),0)</f>
        <v>0</v>
      </c>
      <c r="AW54" s="5">
        <f>IFERROR(IF($A54=AW$1,"", COUNTIF('raw data'!$B:$B,CONCATENATE($A54,AW$1))/SUM(COUNTIF('raw data'!$B:$B,CONCATENATE($A54,AW$1)),COUNTIF('raw data'!$C:$C,CONCATENATE($A54,AW$1)))),0)</f>
        <v>0</v>
      </c>
      <c r="AX54" s="5">
        <f>IFERROR(IF($A54=AX$1,"", COUNTIF('raw data'!$B:$B,CONCATENATE($A54,AX$1))/SUM(COUNTIF('raw data'!$B:$B,CONCATENATE($A54,AX$1)),COUNTIF('raw data'!$C:$C,CONCATENATE($A54,AX$1)))),0)</f>
        <v>0</v>
      </c>
      <c r="AY54" s="5">
        <f>IFERROR(IF($A54=AY$1,"", COUNTIF('raw data'!$B:$B,CONCATENATE($A54,AY$1))/SUM(COUNTIF('raw data'!$B:$B,CONCATENATE($A54,AY$1)),COUNTIF('raw data'!$C:$C,CONCATENATE($A54,AY$1)))),0)</f>
        <v>0</v>
      </c>
      <c r="AZ54" s="5">
        <f>IFERROR(IF($A54=AZ$1,"", COUNTIF('raw data'!$B:$B,CONCATENATE($A54,AZ$1))/SUM(COUNTIF('raw data'!$B:$B,CONCATENATE($A54,AZ$1)),COUNTIF('raw data'!$C:$C,CONCATENATE($A54,AZ$1)))),0)</f>
        <v>0</v>
      </c>
      <c r="BA54" s="5">
        <f>IFERROR(IF($A54=BA$1,"", COUNTIF('raw data'!$B:$B,CONCATENATE($A54,BA$1))/SUM(COUNTIF('raw data'!$B:$B,CONCATENATE($A54,BA$1)),COUNTIF('raw data'!$C:$C,CONCATENATE($A54,BA$1)))),0)</f>
        <v>0</v>
      </c>
      <c r="BB54" s="5" t="str">
        <f>IFERROR(IF($A54=BB$1,"", COUNTIF('raw data'!$B:$B,CONCATENATE($A54,BB$1))/SUM(COUNTIF('raw data'!$B:$B,CONCATENATE($A54,BB$1)),COUNTIF('raw data'!$C:$C,CONCATENATE($A54,BB$1)))),0)</f>
        <v/>
      </c>
      <c r="BC54" s="5">
        <f>IFERROR(IF($A54=BC$1,"", COUNTIF('raw data'!$B:$B,CONCATENATE($A54,BC$1))/SUM(COUNTIF('raw data'!$B:$B,CONCATENATE($A54,BC$1)),COUNTIF('raw data'!$C:$C,CONCATENATE($A54,BC$1)))),0)</f>
        <v>0</v>
      </c>
      <c r="BD54" s="5">
        <f>IFERROR(IF($A54=BD$1,"", COUNTIF('raw data'!$B:$B,CONCATENATE($A54,BD$1))/SUM(COUNTIF('raw data'!$B:$B,CONCATENATE($A54,BD$1)),COUNTIF('raw data'!$C:$C,CONCATENATE($A54,BD$1)))),0)</f>
        <v>1</v>
      </c>
      <c r="BE54" s="5">
        <f>IFERROR(IF($A54=BE$1,"", COUNTIF('raw data'!$B:$B,CONCATENATE($A54,BE$1))/SUM(COUNTIF('raw data'!$B:$B,CONCATENATE($A54,BE$1)),COUNTIF('raw data'!$C:$C,CONCATENATE($A54,BE$1)))),0)</f>
        <v>0</v>
      </c>
      <c r="BF54" s="5">
        <f>IFERROR(IF($A54=BF$1,"", COUNTIF('raw data'!$B:$B,CONCATENATE($A54,BF$1))/SUM(COUNTIF('raw data'!$B:$B,CONCATENATE($A54,BF$1)),COUNTIF('raw data'!$C:$C,CONCATENATE($A54,BF$1)))),0)</f>
        <v>0</v>
      </c>
      <c r="BG54" s="5">
        <f>IFERROR(IF($A54=BG$1,"", COUNTIF('raw data'!$B:$B,CONCATENATE($A54,BG$1))/SUM(COUNTIF('raw data'!$B:$B,CONCATENATE($A54,BG$1)),COUNTIF('raw data'!$C:$C,CONCATENATE($A54,BG$1)))),0)</f>
        <v>0</v>
      </c>
      <c r="BH54" s="5">
        <f>IFERROR(IF($A54=BH$1,"", COUNTIF('raw data'!$B:$B,CONCATENATE($A54,BH$1))/SUM(COUNTIF('raw data'!$B:$B,CONCATENATE($A54,BH$1)),COUNTIF('raw data'!$C:$C,CONCATENATE($A54,BH$1)))),0)</f>
        <v>0</v>
      </c>
      <c r="BI54" s="5">
        <f>IFERROR(IF($A54=BI$1,"", COUNTIF('raw data'!$B:$B,CONCATENATE($A54,BI$1))/SUM(COUNTIF('raw data'!$B:$B,CONCATENATE($A54,BI$1)),COUNTIF('raw data'!$C:$C,CONCATENATE($A54,BI$1)))),0)</f>
        <v>0</v>
      </c>
      <c r="BJ54" s="5">
        <f>IFERROR(IF($A54=BJ$1,"", COUNTIF('raw data'!$B:$B,CONCATENATE($A54,BJ$1))/SUM(COUNTIF('raw data'!$B:$B,CONCATENATE($A54,BJ$1)),COUNTIF('raw data'!$C:$C,CONCATENATE($A54,BJ$1)))),0)</f>
        <v>0</v>
      </c>
      <c r="BK54" s="5">
        <f>IFERROR(IF($A54=BK$1,"", COUNTIF('raw data'!$B:$B,CONCATENATE($A54,BK$1))/SUM(COUNTIF('raw data'!$B:$B,CONCATENATE($A54,BK$1)),COUNTIF('raw data'!$C:$C,CONCATENATE($A54,BK$1)))),0)</f>
        <v>0</v>
      </c>
      <c r="BL54" s="5">
        <f>IFERROR(IF($A54=BL$1,"", COUNTIF('raw data'!$B:$B,CONCATENATE($A54,BL$1))/SUM(COUNTIF('raw data'!$B:$B,CONCATENATE($A54,BL$1)),COUNTIF('raw data'!$C:$C,CONCATENATE($A54,BL$1)))),0)</f>
        <v>0</v>
      </c>
      <c r="BM54" s="5">
        <f>IFERROR(IF($A54=BM$1,"", COUNTIF('raw data'!$B:$B,CONCATENATE($A54,BM$1))/SUM(COUNTIF('raw data'!$B:$B,CONCATENATE($A54,BM$1)),COUNTIF('raw data'!$C:$C,CONCATENATE($A54,BM$1)))),0)</f>
        <v>0</v>
      </c>
      <c r="BN54" s="5">
        <f>IFERROR(IF($A54=BN$1,"", COUNTIF('raw data'!$B:$B,CONCATENATE($A54,BN$1))/SUM(COUNTIF('raw data'!$B:$B,CONCATENATE($A54,BN$1)),COUNTIF('raw data'!$C:$C,CONCATENATE($A54,BN$1)))),0)</f>
        <v>0</v>
      </c>
      <c r="BO54" s="5">
        <f>IFERROR(IF($A54=BO$1,"", COUNTIF('raw data'!$B:$B,CONCATENATE($A54,BO$1))/SUM(COUNTIF('raw data'!$B:$B,CONCATENATE($A54,BO$1)),COUNTIF('raw data'!$C:$C,CONCATENATE($A54,BO$1)))),0)</f>
        <v>0</v>
      </c>
      <c r="BP54" s="5">
        <f>IFERROR(IF($A54=BP$1,"", COUNTIF('raw data'!$B:$B,CONCATENATE($A54,BP$1))/SUM(COUNTIF('raw data'!$B:$B,CONCATENATE($A54,BP$1)),COUNTIF('raw data'!$C:$C,CONCATENATE($A54,BP$1)))),0)</f>
        <v>0</v>
      </c>
      <c r="BQ54" s="5">
        <f>IFERROR(IF($A54=BQ$1,"", COUNTIF('raw data'!$B:$B,CONCATENATE($A54,BQ$1))/SUM(COUNTIF('raw data'!$B:$B,CONCATENATE($A54,BQ$1)),COUNTIF('raw data'!$C:$C,CONCATENATE($A54,BQ$1)))),0)</f>
        <v>0</v>
      </c>
      <c r="BR54" s="5">
        <f>IFERROR(IF($A54=BR$1,"", COUNTIF('raw data'!$B:$B,CONCATENATE($A54,BR$1))/SUM(COUNTIF('raw data'!$B:$B,CONCATENATE($A54,BR$1)),COUNTIF('raw data'!$C:$C,CONCATENATE($A54,BR$1)))),0)</f>
        <v>1</v>
      </c>
      <c r="BS54" s="5">
        <f>IFERROR(IF($A54=BS$1,"", COUNTIF('raw data'!$B:$B,CONCATENATE($A54,BS$1))/SUM(COUNTIF('raw data'!$B:$B,CONCATENATE($A54,BS$1)),COUNTIF('raw data'!$C:$C,CONCATENATE($A54,BS$1)))),0)</f>
        <v>0</v>
      </c>
      <c r="BT54" s="5">
        <f>IFERROR(IF($A54=BT$1,"", COUNTIF('raw data'!$B:$B,CONCATENATE($A54,BT$1))/SUM(COUNTIF('raw data'!$B:$B,CONCATENATE($A54,BT$1)),COUNTIF('raw data'!$C:$C,CONCATENATE($A54,BT$1)))),0)</f>
        <v>0</v>
      </c>
      <c r="BU54" s="5">
        <f>IFERROR(IF($A54=BU$1,"", COUNTIF('raw data'!$B:$B,CONCATENATE($A54,BU$1))/SUM(COUNTIF('raw data'!$B:$B,CONCATENATE($A54,BU$1)),COUNTIF('raw data'!$C:$C,CONCATENATE($A54,BU$1)))),0)</f>
        <v>0</v>
      </c>
      <c r="BV54" s="5">
        <f>IFERROR(IF($A54=BV$1,"", COUNTIF('raw data'!$B:$B,CONCATENATE($A54,BV$1))/SUM(COUNTIF('raw data'!$B:$B,CONCATENATE($A54,BV$1)),COUNTIF('raw data'!$C:$C,CONCATENATE($A54,BV$1)))),0)</f>
        <v>0</v>
      </c>
      <c r="BW54" s="5">
        <f>IFERROR(IF($A54=BW$1,"", COUNTIF('raw data'!$B:$B,CONCATENATE($A54,BW$1))/SUM(COUNTIF('raw data'!$B:$B,CONCATENATE($A54,BW$1)),COUNTIF('raw data'!$C:$C,CONCATENATE($A54,BW$1)))),0)</f>
        <v>0</v>
      </c>
      <c r="BX54" s="5">
        <f>IFERROR(IF($A54=BX$1,"", COUNTIF('raw data'!$B:$B,CONCATENATE($A54,BX$1))/SUM(COUNTIF('raw data'!$B:$B,CONCATENATE($A54,BX$1)),COUNTIF('raw data'!$C:$C,CONCATENATE($A54,BX$1)))),0)</f>
        <v>0</v>
      </c>
      <c r="BY54" s="5">
        <f>IFERROR(IF($A54=BY$1,"", COUNTIF('raw data'!$B:$B,CONCATENATE($A54,BY$1))/SUM(COUNTIF('raw data'!$B:$B,CONCATENATE($A54,BY$1)),COUNTIF('raw data'!$C:$C,CONCATENATE($A54,BY$1)))),0)</f>
        <v>0</v>
      </c>
      <c r="BZ54" s="5">
        <f>IFERROR(IF($A54=BZ$1,"", COUNTIF('raw data'!$B:$B,CONCATENATE($A54,BZ$1))/SUM(COUNTIF('raw data'!$B:$B,CONCATENATE($A54,BZ$1)),COUNTIF('raw data'!$C:$C,CONCATENATE($A54,BZ$1)))),0)</f>
        <v>0</v>
      </c>
      <c r="CA54" s="5">
        <f>IFERROR(IF($A54=CA$1,"", COUNTIF('raw data'!$B:$B,CONCATENATE($A54,CA$1))/SUM(COUNTIF('raw data'!$B:$B,CONCATENATE($A54,CA$1)),COUNTIF('raw data'!$C:$C,CONCATENATE($A54,CA$1)))),0)</f>
        <v>0</v>
      </c>
    </row>
    <row r="55">
      <c r="A55" s="6" t="str">
        <f>'winlose rates'!A55</f>
        <v>pink coin</v>
      </c>
      <c r="B55" s="5">
        <f>IFERROR(IF($A55=B$1,"", COUNTIF('raw data'!$B:$B,CONCATENATE($A55,B$1))/SUM(COUNTIF('raw data'!$B:$B,CONCATENATE($A55,B$1)),COUNTIF('raw data'!$C:$C,CONCATENATE($A55,B$1)))),0)</f>
        <v>0</v>
      </c>
      <c r="C55" s="5">
        <f>IFERROR(IF($A55=C$1,"", COUNTIF('raw data'!$B:$B,CONCATENATE($A55,C$1))/SUM(COUNTIF('raw data'!$B:$B,CONCATENATE($A55,C$1)),COUNTIF('raw data'!$C:$C,CONCATENATE($A55,C$1)))),0)</f>
        <v>0</v>
      </c>
      <c r="D55" s="5">
        <f>IFERROR(IF($A55=D$1,"", COUNTIF('raw data'!$B:$B,CONCATENATE($A55,D$1))/SUM(COUNTIF('raw data'!$B:$B,CONCATENATE($A55,D$1)),COUNTIF('raw data'!$C:$C,CONCATENATE($A55,D$1)))),0)</f>
        <v>0</v>
      </c>
      <c r="E55" s="5">
        <f>IFERROR(IF($A55=E$1,"", COUNTIF('raw data'!$B:$B,CONCATENATE($A55,E$1))/SUM(COUNTIF('raw data'!$B:$B,CONCATENATE($A55,E$1)),COUNTIF('raw data'!$C:$C,CONCATENATE($A55,E$1)))),0)</f>
        <v>0</v>
      </c>
      <c r="F55" s="5">
        <f>IFERROR(IF($A55=F$1,"", COUNTIF('raw data'!$B:$B,CONCATENATE($A55,F$1))/SUM(COUNTIF('raw data'!$B:$B,CONCATENATE($A55,F$1)),COUNTIF('raw data'!$C:$C,CONCATENATE($A55,F$1)))),0)</f>
        <v>0</v>
      </c>
      <c r="G55" s="5">
        <f>IFERROR(IF($A55=G$1,"", COUNTIF('raw data'!$B:$B,CONCATENATE($A55,G$1))/SUM(COUNTIF('raw data'!$B:$B,CONCATENATE($A55,G$1)),COUNTIF('raw data'!$C:$C,CONCATENATE($A55,G$1)))),0)</f>
        <v>0</v>
      </c>
      <c r="H55" s="5">
        <f>IFERROR(IF($A55=H$1,"", COUNTIF('raw data'!$B:$B,CONCATENATE($A55,H$1))/SUM(COUNTIF('raw data'!$B:$B,CONCATENATE($A55,H$1)),COUNTIF('raw data'!$C:$C,CONCATENATE($A55,H$1)))),0)</f>
        <v>0</v>
      </c>
      <c r="I55" s="5">
        <f>IFERROR(IF($A55=I$1,"", COUNTIF('raw data'!$B:$B,CONCATENATE($A55,I$1))/SUM(COUNTIF('raw data'!$B:$B,CONCATENATE($A55,I$1)),COUNTIF('raw data'!$C:$C,CONCATENATE($A55,I$1)))),0)</f>
        <v>0</v>
      </c>
      <c r="J55" s="5">
        <f>IFERROR(IF($A55=J$1,"", COUNTIF('raw data'!$B:$B,CONCATENATE($A55,J$1))/SUM(COUNTIF('raw data'!$B:$B,CONCATENATE($A55,J$1)),COUNTIF('raw data'!$C:$C,CONCATENATE($A55,J$1)))),0)</f>
        <v>0</v>
      </c>
      <c r="K55" s="5">
        <f>IFERROR(IF($A55=K$1,"", COUNTIF('raw data'!$B:$B,CONCATENATE($A55,K$1))/SUM(COUNTIF('raw data'!$B:$B,CONCATENATE($A55,K$1)),COUNTIF('raw data'!$C:$C,CONCATENATE($A55,K$1)))),0)</f>
        <v>0</v>
      </c>
      <c r="L55" s="5">
        <f>IFERROR(IF($A55=L$1,"", COUNTIF('raw data'!$B:$B,CONCATENATE($A55,L$1))/SUM(COUNTIF('raw data'!$B:$B,CONCATENATE($A55,L$1)),COUNTIF('raw data'!$C:$C,CONCATENATE($A55,L$1)))),0)</f>
        <v>0</v>
      </c>
      <c r="M55" s="5">
        <f>IFERROR(IF($A55=M$1,"", COUNTIF('raw data'!$B:$B,CONCATENATE($A55,M$1))/SUM(COUNTIF('raw data'!$B:$B,CONCATENATE($A55,M$1)),COUNTIF('raw data'!$C:$C,CONCATENATE($A55,M$1)))),0)</f>
        <v>0</v>
      </c>
      <c r="N55" s="5">
        <f>IFERROR(IF($A55=N$1,"", COUNTIF('raw data'!$B:$B,CONCATENATE($A55,N$1))/SUM(COUNTIF('raw data'!$B:$B,CONCATENATE($A55,N$1)),COUNTIF('raw data'!$C:$C,CONCATENATE($A55,N$1)))),0)</f>
        <v>1</v>
      </c>
      <c r="O55" s="5">
        <f>IFERROR(IF($A55=O$1,"", COUNTIF('raw data'!$B:$B,CONCATENATE($A55,O$1))/SUM(COUNTIF('raw data'!$B:$B,CONCATENATE($A55,O$1)),COUNTIF('raw data'!$C:$C,CONCATENATE($A55,O$1)))),0)</f>
        <v>0</v>
      </c>
      <c r="P55" s="5">
        <f>IFERROR(IF($A55=P$1,"", COUNTIF('raw data'!$B:$B,CONCATENATE($A55,P$1))/SUM(COUNTIF('raw data'!$B:$B,CONCATENATE($A55,P$1)),COUNTIF('raw data'!$C:$C,CONCATENATE($A55,P$1)))),0)</f>
        <v>0</v>
      </c>
      <c r="Q55" s="5">
        <f>IFERROR(IF($A55=Q$1,"", COUNTIF('raw data'!$B:$B,CONCATENATE($A55,Q$1))/SUM(COUNTIF('raw data'!$B:$B,CONCATENATE($A55,Q$1)),COUNTIF('raw data'!$C:$C,CONCATENATE($A55,Q$1)))),0)</f>
        <v>0</v>
      </c>
      <c r="R55" s="5">
        <f>IFERROR(IF($A55=R$1,"", COUNTIF('raw data'!$B:$B,CONCATENATE($A55,R$1))/SUM(COUNTIF('raw data'!$B:$B,CONCATENATE($A55,R$1)),COUNTIF('raw data'!$C:$C,CONCATENATE($A55,R$1)))),0)</f>
        <v>0</v>
      </c>
      <c r="S55" s="5">
        <f>IFERROR(IF($A55=S$1,"", COUNTIF('raw data'!$B:$B,CONCATENATE($A55,S$1))/SUM(COUNTIF('raw data'!$B:$B,CONCATENATE($A55,S$1)),COUNTIF('raw data'!$C:$C,CONCATENATE($A55,S$1)))),0)</f>
        <v>0</v>
      </c>
      <c r="T55" s="5">
        <f>IFERROR(IF($A55=T$1,"", COUNTIF('raw data'!$B:$B,CONCATENATE($A55,T$1))/SUM(COUNTIF('raw data'!$B:$B,CONCATENATE($A55,T$1)),COUNTIF('raw data'!$C:$C,CONCATENATE($A55,T$1)))),0)</f>
        <v>0</v>
      </c>
      <c r="U55" s="5">
        <f>IFERROR(IF($A55=U$1,"", COUNTIF('raw data'!$B:$B,CONCATENATE($A55,U$1))/SUM(COUNTIF('raw data'!$B:$B,CONCATENATE($A55,U$1)),COUNTIF('raw data'!$C:$C,CONCATENATE($A55,U$1)))),0)</f>
        <v>0</v>
      </c>
      <c r="V55" s="5">
        <f>IFERROR(IF($A55=V$1,"", COUNTIF('raw data'!$B:$B,CONCATENATE($A55,V$1))/SUM(COUNTIF('raw data'!$B:$B,CONCATENATE($A55,V$1)),COUNTIF('raw data'!$C:$C,CONCATENATE($A55,V$1)))),0)</f>
        <v>0</v>
      </c>
      <c r="W55" s="5">
        <f>IFERROR(IF($A55=W$1,"", COUNTIF('raw data'!$B:$B,CONCATENATE($A55,W$1))/SUM(COUNTIF('raw data'!$B:$B,CONCATENATE($A55,W$1)),COUNTIF('raw data'!$C:$C,CONCATENATE($A55,W$1)))),0)</f>
        <v>1</v>
      </c>
      <c r="X55" s="5">
        <f>IFERROR(IF($A55=X$1,"", COUNTIF('raw data'!$B:$B,CONCATENATE($A55,X$1))/SUM(COUNTIF('raw data'!$B:$B,CONCATENATE($A55,X$1)),COUNTIF('raw data'!$C:$C,CONCATENATE($A55,X$1)))),0)</f>
        <v>0</v>
      </c>
      <c r="Y55" s="5">
        <f>IFERROR(IF($A55=Y$1,"", COUNTIF('raw data'!$B:$B,CONCATENATE($A55,Y$1))/SUM(COUNTIF('raw data'!$B:$B,CONCATENATE($A55,Y$1)),COUNTIF('raw data'!$C:$C,CONCATENATE($A55,Y$1)))),0)</f>
        <v>0</v>
      </c>
      <c r="Z55" s="5">
        <f>IFERROR(IF($A55=Z$1,"", COUNTIF('raw data'!$B:$B,CONCATENATE($A55,Z$1))/SUM(COUNTIF('raw data'!$B:$B,CONCATENATE($A55,Z$1)),COUNTIF('raw data'!$C:$C,CONCATENATE($A55,Z$1)))),0)</f>
        <v>0</v>
      </c>
      <c r="AA55" s="5">
        <f>IFERROR(IF($A55=AA$1,"", COUNTIF('raw data'!$B:$B,CONCATENATE($A55,AA$1))/SUM(COUNTIF('raw data'!$B:$B,CONCATENATE($A55,AA$1)),COUNTIF('raw data'!$C:$C,CONCATENATE($A55,AA$1)))),0)</f>
        <v>0</v>
      </c>
      <c r="AB55" s="5">
        <f>IFERROR(IF($A55=AB$1,"", COUNTIF('raw data'!$B:$B,CONCATENATE($A55,AB$1))/SUM(COUNTIF('raw data'!$B:$B,CONCATENATE($A55,AB$1)),COUNTIF('raw data'!$C:$C,CONCATENATE($A55,AB$1)))),0)</f>
        <v>0</v>
      </c>
      <c r="AC55" s="5">
        <f>IFERROR(IF($A55=AC$1,"", COUNTIF('raw data'!$B:$B,CONCATENATE($A55,AC$1))/SUM(COUNTIF('raw data'!$B:$B,CONCATENATE($A55,AC$1)),COUNTIF('raw data'!$C:$C,CONCATENATE($A55,AC$1)))),0)</f>
        <v>0</v>
      </c>
      <c r="AD55" s="5">
        <f>IFERROR(IF($A55=AD$1,"", COUNTIF('raw data'!$B:$B,CONCATENATE($A55,AD$1))/SUM(COUNTIF('raw data'!$B:$B,CONCATENATE($A55,AD$1)),COUNTIF('raw data'!$C:$C,CONCATENATE($A55,AD$1)))),0)</f>
        <v>1</v>
      </c>
      <c r="AE55" s="5">
        <f>IFERROR(IF($A55=AE$1,"", COUNTIF('raw data'!$B:$B,CONCATENATE($A55,AE$1))/SUM(COUNTIF('raw data'!$B:$B,CONCATENATE($A55,AE$1)),COUNTIF('raw data'!$C:$C,CONCATENATE($A55,AE$1)))),0)</f>
        <v>0</v>
      </c>
      <c r="AF55" s="5">
        <f>IFERROR(IF($A55=AF$1,"", COUNTIF('raw data'!$B:$B,CONCATENATE($A55,AF$1))/SUM(COUNTIF('raw data'!$B:$B,CONCATENATE($A55,AF$1)),COUNTIF('raw data'!$C:$C,CONCATENATE($A55,AF$1)))),0)</f>
        <v>0</v>
      </c>
      <c r="AG55" s="5">
        <f>IFERROR(IF($A55=AG$1,"", COUNTIF('raw data'!$B:$B,CONCATENATE($A55,AG$1))/SUM(COUNTIF('raw data'!$B:$B,CONCATENATE($A55,AG$1)),COUNTIF('raw data'!$C:$C,CONCATENATE($A55,AG$1)))),0)</f>
        <v>0</v>
      </c>
      <c r="AH55" s="5">
        <f>IFERROR(IF($A55=AH$1,"", COUNTIF('raw data'!$B:$B,CONCATENATE($A55,AH$1))/SUM(COUNTIF('raw data'!$B:$B,CONCATENATE($A55,AH$1)),COUNTIF('raw data'!$C:$C,CONCATENATE($A55,AH$1)))),0)</f>
        <v>0</v>
      </c>
      <c r="AI55" s="5">
        <f>IFERROR(IF($A55=AI$1,"", COUNTIF('raw data'!$B:$B,CONCATENATE($A55,AI$1))/SUM(COUNTIF('raw data'!$B:$B,CONCATENATE($A55,AI$1)),COUNTIF('raw data'!$C:$C,CONCATENATE($A55,AI$1)))),0)</f>
        <v>0</v>
      </c>
      <c r="AJ55" s="5">
        <f>IFERROR(IF($A55=AJ$1,"", COUNTIF('raw data'!$B:$B,CONCATENATE($A55,AJ$1))/SUM(COUNTIF('raw data'!$B:$B,CONCATENATE($A55,AJ$1)),COUNTIF('raw data'!$C:$C,CONCATENATE($A55,AJ$1)))),0)</f>
        <v>0</v>
      </c>
      <c r="AK55" s="5">
        <f>IFERROR(IF($A55=AK$1,"", COUNTIF('raw data'!$B:$B,CONCATENATE($A55,AK$1))/SUM(COUNTIF('raw data'!$B:$B,CONCATENATE($A55,AK$1)),COUNTIF('raw data'!$C:$C,CONCATENATE($A55,AK$1)))),0)</f>
        <v>1</v>
      </c>
      <c r="AL55" s="5">
        <f>IFERROR(IF($A55=AL$1,"", COUNTIF('raw data'!$B:$B,CONCATENATE($A55,AL$1))/SUM(COUNTIF('raw data'!$B:$B,CONCATENATE($A55,AL$1)),COUNTIF('raw data'!$C:$C,CONCATENATE($A55,AL$1)))),0)</f>
        <v>0</v>
      </c>
      <c r="AM55" s="5">
        <f>IFERROR(IF($A55=AM$1,"", COUNTIF('raw data'!$B:$B,CONCATENATE($A55,AM$1))/SUM(COUNTIF('raw data'!$B:$B,CONCATENATE($A55,AM$1)),COUNTIF('raw data'!$C:$C,CONCATENATE($A55,AM$1)))),0)</f>
        <v>0</v>
      </c>
      <c r="AN55" s="5">
        <f>IFERROR(IF($A55=AN$1,"", COUNTIF('raw data'!$B:$B,CONCATENATE($A55,AN$1))/SUM(COUNTIF('raw data'!$B:$B,CONCATENATE($A55,AN$1)),COUNTIF('raw data'!$C:$C,CONCATENATE($A55,AN$1)))),0)</f>
        <v>0</v>
      </c>
      <c r="AO55" s="5">
        <f>IFERROR(IF($A55=AO$1,"", COUNTIF('raw data'!$B:$B,CONCATENATE($A55,AO$1))/SUM(COUNTIF('raw data'!$B:$B,CONCATENATE($A55,AO$1)),COUNTIF('raw data'!$C:$C,CONCATENATE($A55,AO$1)))),0)</f>
        <v>0</v>
      </c>
      <c r="AP55" s="5">
        <f>IFERROR(IF($A55=AP$1,"", COUNTIF('raw data'!$B:$B,CONCATENATE($A55,AP$1))/SUM(COUNTIF('raw data'!$B:$B,CONCATENATE($A55,AP$1)),COUNTIF('raw data'!$C:$C,CONCATENATE($A55,AP$1)))),0)</f>
        <v>0</v>
      </c>
      <c r="AQ55" s="5">
        <f>IFERROR(IF($A55=AQ$1,"", COUNTIF('raw data'!$B:$B,CONCATENATE($A55,AQ$1))/SUM(COUNTIF('raw data'!$B:$B,CONCATENATE($A55,AQ$1)),COUNTIF('raw data'!$C:$C,CONCATENATE($A55,AQ$1)))),0)</f>
        <v>0</v>
      </c>
      <c r="AR55" s="5">
        <f>IFERROR(IF($A55=AR$1,"", COUNTIF('raw data'!$B:$B,CONCATENATE($A55,AR$1))/SUM(COUNTIF('raw data'!$B:$B,CONCATENATE($A55,AR$1)),COUNTIF('raw data'!$C:$C,CONCATENATE($A55,AR$1)))),0)</f>
        <v>0</v>
      </c>
      <c r="AS55" s="5">
        <f>IFERROR(IF($A55=AS$1,"", COUNTIF('raw data'!$B:$B,CONCATENATE($A55,AS$1))/SUM(COUNTIF('raw data'!$B:$B,CONCATENATE($A55,AS$1)),COUNTIF('raw data'!$C:$C,CONCATENATE($A55,AS$1)))),0)</f>
        <v>1</v>
      </c>
      <c r="AT55" s="5">
        <f>IFERROR(IF($A55=AT$1,"", COUNTIF('raw data'!$B:$B,CONCATENATE($A55,AT$1))/SUM(COUNTIF('raw data'!$B:$B,CONCATENATE($A55,AT$1)),COUNTIF('raw data'!$C:$C,CONCATENATE($A55,AT$1)))),0)</f>
        <v>0</v>
      </c>
      <c r="AU55" s="5">
        <f>IFERROR(IF($A55=AU$1,"", COUNTIF('raw data'!$B:$B,CONCATENATE($A55,AU$1))/SUM(COUNTIF('raw data'!$B:$B,CONCATENATE($A55,AU$1)),COUNTIF('raw data'!$C:$C,CONCATENATE($A55,AU$1)))),0)</f>
        <v>0</v>
      </c>
      <c r="AV55" s="5">
        <f>IFERROR(IF($A55=AV$1,"", COUNTIF('raw data'!$B:$B,CONCATENATE($A55,AV$1))/SUM(COUNTIF('raw data'!$B:$B,CONCATENATE($A55,AV$1)),COUNTIF('raw data'!$C:$C,CONCATENATE($A55,AV$1)))),0)</f>
        <v>0</v>
      </c>
      <c r="AW55" s="5">
        <f>IFERROR(IF($A55=AW$1,"", COUNTIF('raw data'!$B:$B,CONCATENATE($A55,AW$1))/SUM(COUNTIF('raw data'!$B:$B,CONCATENATE($A55,AW$1)),COUNTIF('raw data'!$C:$C,CONCATENATE($A55,AW$1)))),0)</f>
        <v>0</v>
      </c>
      <c r="AX55" s="5">
        <f>IFERROR(IF($A55=AX$1,"", COUNTIF('raw data'!$B:$B,CONCATENATE($A55,AX$1))/SUM(COUNTIF('raw data'!$B:$B,CONCATENATE($A55,AX$1)),COUNTIF('raw data'!$C:$C,CONCATENATE($A55,AX$1)))),0)</f>
        <v>0</v>
      </c>
      <c r="AY55" s="5">
        <f>IFERROR(IF($A55=AY$1,"", COUNTIF('raw data'!$B:$B,CONCATENATE($A55,AY$1))/SUM(COUNTIF('raw data'!$B:$B,CONCATENATE($A55,AY$1)),COUNTIF('raw data'!$C:$C,CONCATENATE($A55,AY$1)))),0)</f>
        <v>0</v>
      </c>
      <c r="AZ55" s="5">
        <f>IFERROR(IF($A55=AZ$1,"", COUNTIF('raw data'!$B:$B,CONCATENATE($A55,AZ$1))/SUM(COUNTIF('raw data'!$B:$B,CONCATENATE($A55,AZ$1)),COUNTIF('raw data'!$C:$C,CONCATENATE($A55,AZ$1)))),0)</f>
        <v>0</v>
      </c>
      <c r="BA55" s="5">
        <f>IFERROR(IF($A55=BA$1,"", COUNTIF('raw data'!$B:$B,CONCATENATE($A55,BA$1))/SUM(COUNTIF('raw data'!$B:$B,CONCATENATE($A55,BA$1)),COUNTIF('raw data'!$C:$C,CONCATENATE($A55,BA$1)))),0)</f>
        <v>0</v>
      </c>
      <c r="BB55" s="5">
        <f>IFERROR(IF($A55=BB$1,"", COUNTIF('raw data'!$B:$B,CONCATENATE($A55,BB$1))/SUM(COUNTIF('raw data'!$B:$B,CONCATENATE($A55,BB$1)),COUNTIF('raw data'!$C:$C,CONCATENATE($A55,BB$1)))),0)</f>
        <v>0</v>
      </c>
      <c r="BC55" s="5" t="str">
        <f>IFERROR(IF($A55=BC$1,"", COUNTIF('raw data'!$B:$B,CONCATENATE($A55,BC$1))/SUM(COUNTIF('raw data'!$B:$B,CONCATENATE($A55,BC$1)),COUNTIF('raw data'!$C:$C,CONCATENATE($A55,BC$1)))),0)</f>
        <v/>
      </c>
      <c r="BD55" s="5">
        <f>IFERROR(IF($A55=BD$1,"", COUNTIF('raw data'!$B:$B,CONCATENATE($A55,BD$1))/SUM(COUNTIF('raw data'!$B:$B,CONCATENATE($A55,BD$1)),COUNTIF('raw data'!$C:$C,CONCATENATE($A55,BD$1)))),0)</f>
        <v>0</v>
      </c>
      <c r="BE55" s="5">
        <f>IFERROR(IF($A55=BE$1,"", COUNTIF('raw data'!$B:$B,CONCATENATE($A55,BE$1))/SUM(COUNTIF('raw data'!$B:$B,CONCATENATE($A55,BE$1)),COUNTIF('raw data'!$C:$C,CONCATENATE($A55,BE$1)))),0)</f>
        <v>0</v>
      </c>
      <c r="BF55" s="5">
        <f>IFERROR(IF($A55=BF$1,"", COUNTIF('raw data'!$B:$B,CONCATENATE($A55,BF$1))/SUM(COUNTIF('raw data'!$B:$B,CONCATENATE($A55,BF$1)),COUNTIF('raw data'!$C:$C,CONCATENATE($A55,BF$1)))),0)</f>
        <v>0</v>
      </c>
      <c r="BG55" s="5">
        <f>IFERROR(IF($A55=BG$1,"", COUNTIF('raw data'!$B:$B,CONCATENATE($A55,BG$1))/SUM(COUNTIF('raw data'!$B:$B,CONCATENATE($A55,BG$1)),COUNTIF('raw data'!$C:$C,CONCATENATE($A55,BG$1)))),0)</f>
        <v>0</v>
      </c>
      <c r="BH55" s="5">
        <f>IFERROR(IF($A55=BH$1,"", COUNTIF('raw data'!$B:$B,CONCATENATE($A55,BH$1))/SUM(COUNTIF('raw data'!$B:$B,CONCATENATE($A55,BH$1)),COUNTIF('raw data'!$C:$C,CONCATENATE($A55,BH$1)))),0)</f>
        <v>0</v>
      </c>
      <c r="BI55" s="5">
        <f>IFERROR(IF($A55=BI$1,"", COUNTIF('raw data'!$B:$B,CONCATENATE($A55,BI$1))/SUM(COUNTIF('raw data'!$B:$B,CONCATENATE($A55,BI$1)),COUNTIF('raw data'!$C:$C,CONCATENATE($A55,BI$1)))),0)</f>
        <v>0</v>
      </c>
      <c r="BJ55" s="5">
        <f>IFERROR(IF($A55=BJ$1,"", COUNTIF('raw data'!$B:$B,CONCATENATE($A55,BJ$1))/SUM(COUNTIF('raw data'!$B:$B,CONCATENATE($A55,BJ$1)),COUNTIF('raw data'!$C:$C,CONCATENATE($A55,BJ$1)))),0)</f>
        <v>0</v>
      </c>
      <c r="BK55" s="5">
        <f>IFERROR(IF($A55=BK$1,"", COUNTIF('raw data'!$B:$B,CONCATENATE($A55,BK$1))/SUM(COUNTIF('raw data'!$B:$B,CONCATENATE($A55,BK$1)),COUNTIF('raw data'!$C:$C,CONCATENATE($A55,BK$1)))),0)</f>
        <v>0</v>
      </c>
      <c r="BL55" s="5">
        <f>IFERROR(IF($A55=BL$1,"", COUNTIF('raw data'!$B:$B,CONCATENATE($A55,BL$1))/SUM(COUNTIF('raw data'!$B:$B,CONCATENATE($A55,BL$1)),COUNTIF('raw data'!$C:$C,CONCATENATE($A55,BL$1)))),0)</f>
        <v>0</v>
      </c>
      <c r="BM55" s="5">
        <f>IFERROR(IF($A55=BM$1,"", COUNTIF('raw data'!$B:$B,CONCATENATE($A55,BM$1))/SUM(COUNTIF('raw data'!$B:$B,CONCATENATE($A55,BM$1)),COUNTIF('raw data'!$C:$C,CONCATENATE($A55,BM$1)))),0)</f>
        <v>0</v>
      </c>
      <c r="BN55" s="5">
        <f>IFERROR(IF($A55=BN$1,"", COUNTIF('raw data'!$B:$B,CONCATENATE($A55,BN$1))/SUM(COUNTIF('raw data'!$B:$B,CONCATENATE($A55,BN$1)),COUNTIF('raw data'!$C:$C,CONCATENATE($A55,BN$1)))),0)</f>
        <v>0</v>
      </c>
      <c r="BO55" s="5">
        <f>IFERROR(IF($A55=BO$1,"", COUNTIF('raw data'!$B:$B,CONCATENATE($A55,BO$1))/SUM(COUNTIF('raw data'!$B:$B,CONCATENATE($A55,BO$1)),COUNTIF('raw data'!$C:$C,CONCATENATE($A55,BO$1)))),0)</f>
        <v>0</v>
      </c>
      <c r="BP55" s="5">
        <f>IFERROR(IF($A55=BP$1,"", COUNTIF('raw data'!$B:$B,CONCATENATE($A55,BP$1))/SUM(COUNTIF('raw data'!$B:$B,CONCATENATE($A55,BP$1)),COUNTIF('raw data'!$C:$C,CONCATENATE($A55,BP$1)))),0)</f>
        <v>0</v>
      </c>
      <c r="BQ55" s="5">
        <f>IFERROR(IF($A55=BQ$1,"", COUNTIF('raw data'!$B:$B,CONCATENATE($A55,BQ$1))/SUM(COUNTIF('raw data'!$B:$B,CONCATENATE($A55,BQ$1)),COUNTIF('raw data'!$C:$C,CONCATENATE($A55,BQ$1)))),0)</f>
        <v>0</v>
      </c>
      <c r="BR55" s="5">
        <f>IFERROR(IF($A55=BR$1,"", COUNTIF('raw data'!$B:$B,CONCATENATE($A55,BR$1))/SUM(COUNTIF('raw data'!$B:$B,CONCATENATE($A55,BR$1)),COUNTIF('raw data'!$C:$C,CONCATENATE($A55,BR$1)))),0)</f>
        <v>0</v>
      </c>
      <c r="BS55" s="5">
        <f>IFERROR(IF($A55=BS$1,"", COUNTIF('raw data'!$B:$B,CONCATENATE($A55,BS$1))/SUM(COUNTIF('raw data'!$B:$B,CONCATENATE($A55,BS$1)),COUNTIF('raw data'!$C:$C,CONCATENATE($A55,BS$1)))),0)</f>
        <v>0</v>
      </c>
      <c r="BT55" s="5">
        <f>IFERROR(IF($A55=BT$1,"", COUNTIF('raw data'!$B:$B,CONCATENATE($A55,BT$1))/SUM(COUNTIF('raw data'!$B:$B,CONCATENATE($A55,BT$1)),COUNTIF('raw data'!$C:$C,CONCATENATE($A55,BT$1)))),0)</f>
        <v>0</v>
      </c>
      <c r="BU55" s="5">
        <f>IFERROR(IF($A55=BU$1,"", COUNTIF('raw data'!$B:$B,CONCATENATE($A55,BU$1))/SUM(COUNTIF('raw data'!$B:$B,CONCATENATE($A55,BU$1)),COUNTIF('raw data'!$C:$C,CONCATENATE($A55,BU$1)))),0)</f>
        <v>0</v>
      </c>
      <c r="BV55" s="5">
        <f>IFERROR(IF($A55=BV$1,"", COUNTIF('raw data'!$B:$B,CONCATENATE($A55,BV$1))/SUM(COUNTIF('raw data'!$B:$B,CONCATENATE($A55,BV$1)),COUNTIF('raw data'!$C:$C,CONCATENATE($A55,BV$1)))),0)</f>
        <v>0</v>
      </c>
      <c r="BW55" s="5">
        <f>IFERROR(IF($A55=BW$1,"", COUNTIF('raw data'!$B:$B,CONCATENATE($A55,BW$1))/SUM(COUNTIF('raw data'!$B:$B,CONCATENATE($A55,BW$1)),COUNTIF('raw data'!$C:$C,CONCATENATE($A55,BW$1)))),0)</f>
        <v>0</v>
      </c>
      <c r="BX55" s="5">
        <f>IFERROR(IF($A55=BX$1,"", COUNTIF('raw data'!$B:$B,CONCATENATE($A55,BX$1))/SUM(COUNTIF('raw data'!$B:$B,CONCATENATE($A55,BX$1)),COUNTIF('raw data'!$C:$C,CONCATENATE($A55,BX$1)))),0)</f>
        <v>0</v>
      </c>
      <c r="BY55" s="5">
        <f>IFERROR(IF($A55=BY$1,"", COUNTIF('raw data'!$B:$B,CONCATENATE($A55,BY$1))/SUM(COUNTIF('raw data'!$B:$B,CONCATENATE($A55,BY$1)),COUNTIF('raw data'!$C:$C,CONCATENATE($A55,BY$1)))),0)</f>
        <v>0</v>
      </c>
      <c r="BZ55" s="5">
        <f>IFERROR(IF($A55=BZ$1,"", COUNTIF('raw data'!$B:$B,CONCATENATE($A55,BZ$1))/SUM(COUNTIF('raw data'!$B:$B,CONCATENATE($A55,BZ$1)),COUNTIF('raw data'!$C:$C,CONCATENATE($A55,BZ$1)))),0)</f>
        <v>0</v>
      </c>
      <c r="CA55" s="5">
        <f>IFERROR(IF($A55=CA$1,"", COUNTIF('raw data'!$B:$B,CONCATENATE($A55,CA$1))/SUM(COUNTIF('raw data'!$B:$B,CONCATENATE($A55,CA$1)),COUNTIF('raw data'!$C:$C,CONCATENATE($A55,CA$1)))),0)</f>
        <v>0</v>
      </c>
    </row>
    <row r="56">
      <c r="A56" s="6" t="str">
        <f>'winlose rates'!A56</f>
        <v>piranha plant</v>
      </c>
      <c r="B56" s="5">
        <f>IFERROR(IF($A56=B$1,"", COUNTIF('raw data'!$B:$B,CONCATENATE($A56,B$1))/SUM(COUNTIF('raw data'!$B:$B,CONCATENATE($A56,B$1)),COUNTIF('raw data'!$C:$C,CONCATENATE($A56,B$1)))),0)</f>
        <v>0</v>
      </c>
      <c r="C56" s="5">
        <f>IFERROR(IF($A56=C$1,"", COUNTIF('raw data'!$B:$B,CONCATENATE($A56,C$1))/SUM(COUNTIF('raw data'!$B:$B,CONCATENATE($A56,C$1)),COUNTIF('raw data'!$C:$C,CONCATENATE($A56,C$1)))),0)</f>
        <v>0</v>
      </c>
      <c r="D56" s="5">
        <f>IFERROR(IF($A56=D$1,"", COUNTIF('raw data'!$B:$B,CONCATENATE($A56,D$1))/SUM(COUNTIF('raw data'!$B:$B,CONCATENATE($A56,D$1)),COUNTIF('raw data'!$C:$C,CONCATENATE($A56,D$1)))),0)</f>
        <v>0</v>
      </c>
      <c r="E56" s="5">
        <f>IFERROR(IF($A56=E$1,"", COUNTIF('raw data'!$B:$B,CONCATENATE($A56,E$1))/SUM(COUNTIF('raw data'!$B:$B,CONCATENATE($A56,E$1)),COUNTIF('raw data'!$C:$C,CONCATENATE($A56,E$1)))),0)</f>
        <v>0</v>
      </c>
      <c r="F56" s="5">
        <f>IFERROR(IF($A56=F$1,"", COUNTIF('raw data'!$B:$B,CONCATENATE($A56,F$1))/SUM(COUNTIF('raw data'!$B:$B,CONCATENATE($A56,F$1)),COUNTIF('raw data'!$C:$C,CONCATENATE($A56,F$1)))),0)</f>
        <v>0</v>
      </c>
      <c r="G56" s="5">
        <f>IFERROR(IF($A56=G$1,"", COUNTIF('raw data'!$B:$B,CONCATENATE($A56,G$1))/SUM(COUNTIF('raw data'!$B:$B,CONCATENATE($A56,G$1)),COUNTIF('raw data'!$C:$C,CONCATENATE($A56,G$1)))),0)</f>
        <v>0</v>
      </c>
      <c r="H56" s="5">
        <f>IFERROR(IF($A56=H$1,"", COUNTIF('raw data'!$B:$B,CONCATENATE($A56,H$1))/SUM(COUNTIF('raw data'!$B:$B,CONCATENATE($A56,H$1)),COUNTIF('raw data'!$C:$C,CONCATENATE($A56,H$1)))),0)</f>
        <v>0</v>
      </c>
      <c r="I56" s="5">
        <f>IFERROR(IF($A56=I$1,"", COUNTIF('raw data'!$B:$B,CONCATENATE($A56,I$1))/SUM(COUNTIF('raw data'!$B:$B,CONCATENATE($A56,I$1)),COUNTIF('raw data'!$C:$C,CONCATENATE($A56,I$1)))),0)</f>
        <v>0</v>
      </c>
      <c r="J56" s="5">
        <f>IFERROR(IF($A56=J$1,"", COUNTIF('raw data'!$B:$B,CONCATENATE($A56,J$1))/SUM(COUNTIF('raw data'!$B:$B,CONCATENATE($A56,J$1)),COUNTIF('raw data'!$C:$C,CONCATENATE($A56,J$1)))),0)</f>
        <v>0</v>
      </c>
      <c r="K56" s="5">
        <f>IFERROR(IF($A56=K$1,"", COUNTIF('raw data'!$B:$B,CONCATENATE($A56,K$1))/SUM(COUNTIF('raw data'!$B:$B,CONCATENATE($A56,K$1)),COUNTIF('raw data'!$C:$C,CONCATENATE($A56,K$1)))),0)</f>
        <v>0</v>
      </c>
      <c r="L56" s="5">
        <f>IFERROR(IF($A56=L$1,"", COUNTIF('raw data'!$B:$B,CONCATENATE($A56,L$1))/SUM(COUNTIF('raw data'!$B:$B,CONCATENATE($A56,L$1)),COUNTIF('raw data'!$C:$C,CONCATENATE($A56,L$1)))),0)</f>
        <v>0</v>
      </c>
      <c r="M56" s="5">
        <f>IFERROR(IF($A56=M$1,"", COUNTIF('raw data'!$B:$B,CONCATENATE($A56,M$1))/SUM(COUNTIF('raw data'!$B:$B,CONCATENATE($A56,M$1)),COUNTIF('raw data'!$C:$C,CONCATENATE($A56,M$1)))),0)</f>
        <v>0</v>
      </c>
      <c r="N56" s="5">
        <f>IFERROR(IF($A56=N$1,"", COUNTIF('raw data'!$B:$B,CONCATENATE($A56,N$1))/SUM(COUNTIF('raw data'!$B:$B,CONCATENATE($A56,N$1)),COUNTIF('raw data'!$C:$C,CONCATENATE($A56,N$1)))),0)</f>
        <v>0</v>
      </c>
      <c r="O56" s="5">
        <f>IFERROR(IF($A56=O$1,"", COUNTIF('raw data'!$B:$B,CONCATENATE($A56,O$1))/SUM(COUNTIF('raw data'!$B:$B,CONCATENATE($A56,O$1)),COUNTIF('raw data'!$C:$C,CONCATENATE($A56,O$1)))),0)</f>
        <v>0</v>
      </c>
      <c r="P56" s="5">
        <f>IFERROR(IF($A56=P$1,"", COUNTIF('raw data'!$B:$B,CONCATENATE($A56,P$1))/SUM(COUNTIF('raw data'!$B:$B,CONCATENATE($A56,P$1)),COUNTIF('raw data'!$C:$C,CONCATENATE($A56,P$1)))),0)</f>
        <v>0</v>
      </c>
      <c r="Q56" s="5">
        <f>IFERROR(IF($A56=Q$1,"", COUNTIF('raw data'!$B:$B,CONCATENATE($A56,Q$1))/SUM(COUNTIF('raw data'!$B:$B,CONCATENATE($A56,Q$1)),COUNTIF('raw data'!$C:$C,CONCATENATE($A56,Q$1)))),0)</f>
        <v>0</v>
      </c>
      <c r="R56" s="5">
        <f>IFERROR(IF($A56=R$1,"", COUNTIF('raw data'!$B:$B,CONCATENATE($A56,R$1))/SUM(COUNTIF('raw data'!$B:$B,CONCATENATE($A56,R$1)),COUNTIF('raw data'!$C:$C,CONCATENATE($A56,R$1)))),0)</f>
        <v>0</v>
      </c>
      <c r="S56" s="5">
        <f>IFERROR(IF($A56=S$1,"", COUNTIF('raw data'!$B:$B,CONCATENATE($A56,S$1))/SUM(COUNTIF('raw data'!$B:$B,CONCATENATE($A56,S$1)),COUNTIF('raw data'!$C:$C,CONCATENATE($A56,S$1)))),0)</f>
        <v>0</v>
      </c>
      <c r="T56" s="5">
        <f>IFERROR(IF($A56=T$1,"", COUNTIF('raw data'!$B:$B,CONCATENATE($A56,T$1))/SUM(COUNTIF('raw data'!$B:$B,CONCATENATE($A56,T$1)),COUNTIF('raw data'!$C:$C,CONCATENATE($A56,T$1)))),0)</f>
        <v>0</v>
      </c>
      <c r="U56" s="5">
        <f>IFERROR(IF($A56=U$1,"", COUNTIF('raw data'!$B:$B,CONCATENATE($A56,U$1))/SUM(COUNTIF('raw data'!$B:$B,CONCATENATE($A56,U$1)),COUNTIF('raw data'!$C:$C,CONCATENATE($A56,U$1)))),0)</f>
        <v>1</v>
      </c>
      <c r="V56" s="5">
        <f>IFERROR(IF($A56=V$1,"", COUNTIF('raw data'!$B:$B,CONCATENATE($A56,V$1))/SUM(COUNTIF('raw data'!$B:$B,CONCATENATE($A56,V$1)),COUNTIF('raw data'!$C:$C,CONCATENATE($A56,V$1)))),0)</f>
        <v>0</v>
      </c>
      <c r="W56" s="5">
        <f>IFERROR(IF($A56=W$1,"", COUNTIF('raw data'!$B:$B,CONCATENATE($A56,W$1))/SUM(COUNTIF('raw data'!$B:$B,CONCATENATE($A56,W$1)),COUNTIF('raw data'!$C:$C,CONCATENATE($A56,W$1)))),0)</f>
        <v>0</v>
      </c>
      <c r="X56" s="5">
        <f>IFERROR(IF($A56=X$1,"", COUNTIF('raw data'!$B:$B,CONCATENATE($A56,X$1))/SUM(COUNTIF('raw data'!$B:$B,CONCATENATE($A56,X$1)),COUNTIF('raw data'!$C:$C,CONCATENATE($A56,X$1)))),0)</f>
        <v>0</v>
      </c>
      <c r="Y56" s="5">
        <f>IFERROR(IF($A56=Y$1,"", COUNTIF('raw data'!$B:$B,CONCATENATE($A56,Y$1))/SUM(COUNTIF('raw data'!$B:$B,CONCATENATE($A56,Y$1)),COUNTIF('raw data'!$C:$C,CONCATENATE($A56,Y$1)))),0)</f>
        <v>0</v>
      </c>
      <c r="Z56" s="5">
        <f>IFERROR(IF($A56=Z$1,"", COUNTIF('raw data'!$B:$B,CONCATENATE($A56,Z$1))/SUM(COUNTIF('raw data'!$B:$B,CONCATENATE($A56,Z$1)),COUNTIF('raw data'!$C:$C,CONCATENATE($A56,Z$1)))),0)</f>
        <v>0</v>
      </c>
      <c r="AA56" s="5">
        <f>IFERROR(IF($A56=AA$1,"", COUNTIF('raw data'!$B:$B,CONCATENATE($A56,AA$1))/SUM(COUNTIF('raw data'!$B:$B,CONCATENATE($A56,AA$1)),COUNTIF('raw data'!$C:$C,CONCATENATE($A56,AA$1)))),0)</f>
        <v>0</v>
      </c>
      <c r="AB56" s="5">
        <f>IFERROR(IF($A56=AB$1,"", COUNTIF('raw data'!$B:$B,CONCATENATE($A56,AB$1))/SUM(COUNTIF('raw data'!$B:$B,CONCATENATE($A56,AB$1)),COUNTIF('raw data'!$C:$C,CONCATENATE($A56,AB$1)))),0)</f>
        <v>0</v>
      </c>
      <c r="AC56" s="5">
        <f>IFERROR(IF($A56=AC$1,"", COUNTIF('raw data'!$B:$B,CONCATENATE($A56,AC$1))/SUM(COUNTIF('raw data'!$B:$B,CONCATENATE($A56,AC$1)),COUNTIF('raw data'!$C:$C,CONCATENATE($A56,AC$1)))),0)</f>
        <v>0</v>
      </c>
      <c r="AD56" s="5">
        <f>IFERROR(IF($A56=AD$1,"", COUNTIF('raw data'!$B:$B,CONCATENATE($A56,AD$1))/SUM(COUNTIF('raw data'!$B:$B,CONCATENATE($A56,AD$1)),COUNTIF('raw data'!$C:$C,CONCATENATE($A56,AD$1)))),0)</f>
        <v>0</v>
      </c>
      <c r="AE56" s="5">
        <f>IFERROR(IF($A56=AE$1,"", COUNTIF('raw data'!$B:$B,CONCATENATE($A56,AE$1))/SUM(COUNTIF('raw data'!$B:$B,CONCATENATE($A56,AE$1)),COUNTIF('raw data'!$C:$C,CONCATENATE($A56,AE$1)))),0)</f>
        <v>0</v>
      </c>
      <c r="AF56" s="5">
        <f>IFERROR(IF($A56=AF$1,"", COUNTIF('raw data'!$B:$B,CONCATENATE($A56,AF$1))/SUM(COUNTIF('raw data'!$B:$B,CONCATENATE($A56,AF$1)),COUNTIF('raw data'!$C:$C,CONCATENATE($A56,AF$1)))),0)</f>
        <v>0</v>
      </c>
      <c r="AG56" s="5">
        <f>IFERROR(IF($A56=AG$1,"", COUNTIF('raw data'!$B:$B,CONCATENATE($A56,AG$1))/SUM(COUNTIF('raw data'!$B:$B,CONCATENATE($A56,AG$1)),COUNTIF('raw data'!$C:$C,CONCATENATE($A56,AG$1)))),0)</f>
        <v>0</v>
      </c>
      <c r="AH56" s="5">
        <f>IFERROR(IF($A56=AH$1,"", COUNTIF('raw data'!$B:$B,CONCATENATE($A56,AH$1))/SUM(COUNTIF('raw data'!$B:$B,CONCATENATE($A56,AH$1)),COUNTIF('raw data'!$C:$C,CONCATENATE($A56,AH$1)))),0)</f>
        <v>0</v>
      </c>
      <c r="AI56" s="5">
        <f>IFERROR(IF($A56=AI$1,"", COUNTIF('raw data'!$B:$B,CONCATENATE($A56,AI$1))/SUM(COUNTIF('raw data'!$B:$B,CONCATENATE($A56,AI$1)),COUNTIF('raw data'!$C:$C,CONCATENATE($A56,AI$1)))),0)</f>
        <v>0</v>
      </c>
      <c r="AJ56" s="5">
        <f>IFERROR(IF($A56=AJ$1,"", COUNTIF('raw data'!$B:$B,CONCATENATE($A56,AJ$1))/SUM(COUNTIF('raw data'!$B:$B,CONCATENATE($A56,AJ$1)),COUNTIF('raw data'!$C:$C,CONCATENATE($A56,AJ$1)))),0)</f>
        <v>0</v>
      </c>
      <c r="AK56" s="5">
        <f>IFERROR(IF($A56=AK$1,"", COUNTIF('raw data'!$B:$B,CONCATENATE($A56,AK$1))/SUM(COUNTIF('raw data'!$B:$B,CONCATENATE($A56,AK$1)),COUNTIF('raw data'!$C:$C,CONCATENATE($A56,AK$1)))),0)</f>
        <v>0</v>
      </c>
      <c r="AL56" s="5">
        <f>IFERROR(IF($A56=AL$1,"", COUNTIF('raw data'!$B:$B,CONCATENATE($A56,AL$1))/SUM(COUNTIF('raw data'!$B:$B,CONCATENATE($A56,AL$1)),COUNTIF('raw data'!$C:$C,CONCATENATE($A56,AL$1)))),0)</f>
        <v>0</v>
      </c>
      <c r="AM56" s="5">
        <f>IFERROR(IF($A56=AM$1,"", COUNTIF('raw data'!$B:$B,CONCATENATE($A56,AM$1))/SUM(COUNTIF('raw data'!$B:$B,CONCATENATE($A56,AM$1)),COUNTIF('raw data'!$C:$C,CONCATENATE($A56,AM$1)))),0)</f>
        <v>0</v>
      </c>
      <c r="AN56" s="5">
        <f>IFERROR(IF($A56=AN$1,"", COUNTIF('raw data'!$B:$B,CONCATENATE($A56,AN$1))/SUM(COUNTIF('raw data'!$B:$B,CONCATENATE($A56,AN$1)),COUNTIF('raw data'!$C:$C,CONCATENATE($A56,AN$1)))),0)</f>
        <v>0</v>
      </c>
      <c r="AO56" s="5">
        <f>IFERROR(IF($A56=AO$1,"", COUNTIF('raw data'!$B:$B,CONCATENATE($A56,AO$1))/SUM(COUNTIF('raw data'!$B:$B,CONCATENATE($A56,AO$1)),COUNTIF('raw data'!$C:$C,CONCATENATE($A56,AO$1)))),0)</f>
        <v>0</v>
      </c>
      <c r="AP56" s="5">
        <f>IFERROR(IF($A56=AP$1,"", COUNTIF('raw data'!$B:$B,CONCATENATE($A56,AP$1))/SUM(COUNTIF('raw data'!$B:$B,CONCATENATE($A56,AP$1)),COUNTIF('raw data'!$C:$C,CONCATENATE($A56,AP$1)))),0)</f>
        <v>0</v>
      </c>
      <c r="AQ56" s="5">
        <f>IFERROR(IF($A56=AQ$1,"", COUNTIF('raw data'!$B:$B,CONCATENATE($A56,AQ$1))/SUM(COUNTIF('raw data'!$B:$B,CONCATENATE($A56,AQ$1)),COUNTIF('raw data'!$C:$C,CONCATENATE($A56,AQ$1)))),0)</f>
        <v>0</v>
      </c>
      <c r="AR56" s="5">
        <f>IFERROR(IF($A56=AR$1,"", COUNTIF('raw data'!$B:$B,CONCATENATE($A56,AR$1))/SUM(COUNTIF('raw data'!$B:$B,CONCATENATE($A56,AR$1)),COUNTIF('raw data'!$C:$C,CONCATENATE($A56,AR$1)))),0)</f>
        <v>0</v>
      </c>
      <c r="AS56" s="5">
        <f>IFERROR(IF($A56=AS$1,"", COUNTIF('raw data'!$B:$B,CONCATENATE($A56,AS$1))/SUM(COUNTIF('raw data'!$B:$B,CONCATENATE($A56,AS$1)),COUNTIF('raw data'!$C:$C,CONCATENATE($A56,AS$1)))),0)</f>
        <v>0</v>
      </c>
      <c r="AT56" s="5">
        <f>IFERROR(IF($A56=AT$1,"", COUNTIF('raw data'!$B:$B,CONCATENATE($A56,AT$1))/SUM(COUNTIF('raw data'!$B:$B,CONCATENATE($A56,AT$1)),COUNTIF('raw data'!$C:$C,CONCATENATE($A56,AT$1)))),0)</f>
        <v>0</v>
      </c>
      <c r="AU56" s="5">
        <f>IFERROR(IF($A56=AU$1,"", COUNTIF('raw data'!$B:$B,CONCATENATE($A56,AU$1))/SUM(COUNTIF('raw data'!$B:$B,CONCATENATE($A56,AU$1)),COUNTIF('raw data'!$C:$C,CONCATENATE($A56,AU$1)))),0)</f>
        <v>0</v>
      </c>
      <c r="AV56" s="5">
        <f>IFERROR(IF($A56=AV$1,"", COUNTIF('raw data'!$B:$B,CONCATENATE($A56,AV$1))/SUM(COUNTIF('raw data'!$B:$B,CONCATENATE($A56,AV$1)),COUNTIF('raw data'!$C:$C,CONCATENATE($A56,AV$1)))),0)</f>
        <v>0</v>
      </c>
      <c r="AW56" s="5">
        <f>IFERROR(IF($A56=AW$1,"", COUNTIF('raw data'!$B:$B,CONCATENATE($A56,AW$1))/SUM(COUNTIF('raw data'!$B:$B,CONCATENATE($A56,AW$1)),COUNTIF('raw data'!$C:$C,CONCATENATE($A56,AW$1)))),0)</f>
        <v>0</v>
      </c>
      <c r="AX56" s="5">
        <f>IFERROR(IF($A56=AX$1,"", COUNTIF('raw data'!$B:$B,CONCATENATE($A56,AX$1))/SUM(COUNTIF('raw data'!$B:$B,CONCATENATE($A56,AX$1)),COUNTIF('raw data'!$C:$C,CONCATENATE($A56,AX$1)))),0)</f>
        <v>0</v>
      </c>
      <c r="AY56" s="5">
        <f>IFERROR(IF($A56=AY$1,"", COUNTIF('raw data'!$B:$B,CONCATENATE($A56,AY$1))/SUM(COUNTIF('raw data'!$B:$B,CONCATENATE($A56,AY$1)),COUNTIF('raw data'!$C:$C,CONCATENATE($A56,AY$1)))),0)</f>
        <v>0</v>
      </c>
      <c r="AZ56" s="5">
        <f>IFERROR(IF($A56=AZ$1,"", COUNTIF('raw data'!$B:$B,CONCATENATE($A56,AZ$1))/SUM(COUNTIF('raw data'!$B:$B,CONCATENATE($A56,AZ$1)),COUNTIF('raw data'!$C:$C,CONCATENATE($A56,AZ$1)))),0)</f>
        <v>0</v>
      </c>
      <c r="BA56" s="5">
        <f>IFERROR(IF($A56=BA$1,"", COUNTIF('raw data'!$B:$B,CONCATENATE($A56,BA$1))/SUM(COUNTIF('raw data'!$B:$B,CONCATENATE($A56,BA$1)),COUNTIF('raw data'!$C:$C,CONCATENATE($A56,BA$1)))),0)</f>
        <v>0</v>
      </c>
      <c r="BB56" s="5">
        <f>IFERROR(IF($A56=BB$1,"", COUNTIF('raw data'!$B:$B,CONCATENATE($A56,BB$1))/SUM(COUNTIF('raw data'!$B:$B,CONCATENATE($A56,BB$1)),COUNTIF('raw data'!$C:$C,CONCATENATE($A56,BB$1)))),0)</f>
        <v>0</v>
      </c>
      <c r="BC56" s="5">
        <f>IFERROR(IF($A56=BC$1,"", COUNTIF('raw data'!$B:$B,CONCATENATE($A56,BC$1))/SUM(COUNTIF('raw data'!$B:$B,CONCATENATE($A56,BC$1)),COUNTIF('raw data'!$C:$C,CONCATENATE($A56,BC$1)))),0)</f>
        <v>0</v>
      </c>
      <c r="BD56" s="5" t="str">
        <f>IFERROR(IF($A56=BD$1,"", COUNTIF('raw data'!$B:$B,CONCATENATE($A56,BD$1))/SUM(COUNTIF('raw data'!$B:$B,CONCATENATE($A56,BD$1)),COUNTIF('raw data'!$C:$C,CONCATENATE($A56,BD$1)))),0)</f>
        <v/>
      </c>
      <c r="BE56" s="5">
        <f>IFERROR(IF($A56=BE$1,"", COUNTIF('raw data'!$B:$B,CONCATENATE($A56,BE$1))/SUM(COUNTIF('raw data'!$B:$B,CONCATENATE($A56,BE$1)),COUNTIF('raw data'!$C:$C,CONCATENATE($A56,BE$1)))),0)</f>
        <v>0</v>
      </c>
      <c r="BF56" s="5">
        <f>IFERROR(IF($A56=BF$1,"", COUNTIF('raw data'!$B:$B,CONCATENATE($A56,BF$1))/SUM(COUNTIF('raw data'!$B:$B,CONCATENATE($A56,BF$1)),COUNTIF('raw data'!$C:$C,CONCATENATE($A56,BF$1)))),0)</f>
        <v>0</v>
      </c>
      <c r="BG56" s="5">
        <f>IFERROR(IF($A56=BG$1,"", COUNTIF('raw data'!$B:$B,CONCATENATE($A56,BG$1))/SUM(COUNTIF('raw data'!$B:$B,CONCATENATE($A56,BG$1)),COUNTIF('raw data'!$C:$C,CONCATENATE($A56,BG$1)))),0)</f>
        <v>0</v>
      </c>
      <c r="BH56" s="5">
        <f>IFERROR(IF($A56=BH$1,"", COUNTIF('raw data'!$B:$B,CONCATENATE($A56,BH$1))/SUM(COUNTIF('raw data'!$B:$B,CONCATENATE($A56,BH$1)),COUNTIF('raw data'!$C:$C,CONCATENATE($A56,BH$1)))),0)</f>
        <v>0</v>
      </c>
      <c r="BI56" s="5">
        <f>IFERROR(IF($A56=BI$1,"", COUNTIF('raw data'!$B:$B,CONCATENATE($A56,BI$1))/SUM(COUNTIF('raw data'!$B:$B,CONCATENATE($A56,BI$1)),COUNTIF('raw data'!$C:$C,CONCATENATE($A56,BI$1)))),0)</f>
        <v>0</v>
      </c>
      <c r="BJ56" s="5">
        <f>IFERROR(IF($A56=BJ$1,"", COUNTIF('raw data'!$B:$B,CONCATENATE($A56,BJ$1))/SUM(COUNTIF('raw data'!$B:$B,CONCATENATE($A56,BJ$1)),COUNTIF('raw data'!$C:$C,CONCATENATE($A56,BJ$1)))),0)</f>
        <v>0</v>
      </c>
      <c r="BK56" s="5">
        <f>IFERROR(IF($A56=BK$1,"", COUNTIF('raw data'!$B:$B,CONCATENATE($A56,BK$1))/SUM(COUNTIF('raw data'!$B:$B,CONCATENATE($A56,BK$1)),COUNTIF('raw data'!$C:$C,CONCATENATE($A56,BK$1)))),0)</f>
        <v>0</v>
      </c>
      <c r="BL56" s="5">
        <f>IFERROR(IF($A56=BL$1,"", COUNTIF('raw data'!$B:$B,CONCATENATE($A56,BL$1))/SUM(COUNTIF('raw data'!$B:$B,CONCATENATE($A56,BL$1)),COUNTIF('raw data'!$C:$C,CONCATENATE($A56,BL$1)))),0)</f>
        <v>0</v>
      </c>
      <c r="BM56" s="5">
        <f>IFERROR(IF($A56=BM$1,"", COUNTIF('raw data'!$B:$B,CONCATENATE($A56,BM$1))/SUM(COUNTIF('raw data'!$B:$B,CONCATENATE($A56,BM$1)),COUNTIF('raw data'!$C:$C,CONCATENATE($A56,BM$1)))),0)</f>
        <v>0</v>
      </c>
      <c r="BN56" s="5">
        <f>IFERROR(IF($A56=BN$1,"", COUNTIF('raw data'!$B:$B,CONCATENATE($A56,BN$1))/SUM(COUNTIF('raw data'!$B:$B,CONCATENATE($A56,BN$1)),COUNTIF('raw data'!$C:$C,CONCATENATE($A56,BN$1)))),0)</f>
        <v>0</v>
      </c>
      <c r="BO56" s="5">
        <f>IFERROR(IF($A56=BO$1,"", COUNTIF('raw data'!$B:$B,CONCATENATE($A56,BO$1))/SUM(COUNTIF('raw data'!$B:$B,CONCATENATE($A56,BO$1)),COUNTIF('raw data'!$C:$C,CONCATENATE($A56,BO$1)))),0)</f>
        <v>1</v>
      </c>
      <c r="BP56" s="5">
        <f>IFERROR(IF($A56=BP$1,"", COUNTIF('raw data'!$B:$B,CONCATENATE($A56,BP$1))/SUM(COUNTIF('raw data'!$B:$B,CONCATENATE($A56,BP$1)),COUNTIF('raw data'!$C:$C,CONCATENATE($A56,BP$1)))),0)</f>
        <v>0</v>
      </c>
      <c r="BQ56" s="5">
        <f>IFERROR(IF($A56=BQ$1,"", COUNTIF('raw data'!$B:$B,CONCATENATE($A56,BQ$1))/SUM(COUNTIF('raw data'!$B:$B,CONCATENATE($A56,BQ$1)),COUNTIF('raw data'!$C:$C,CONCATENATE($A56,BQ$1)))),0)</f>
        <v>0</v>
      </c>
      <c r="BR56" s="5">
        <f>IFERROR(IF($A56=BR$1,"", COUNTIF('raw data'!$B:$B,CONCATENATE($A56,BR$1))/SUM(COUNTIF('raw data'!$B:$B,CONCATENATE($A56,BR$1)),COUNTIF('raw data'!$C:$C,CONCATENATE($A56,BR$1)))),0)</f>
        <v>0</v>
      </c>
      <c r="BS56" s="5">
        <f>IFERROR(IF($A56=BS$1,"", COUNTIF('raw data'!$B:$B,CONCATENATE($A56,BS$1))/SUM(COUNTIF('raw data'!$B:$B,CONCATENATE($A56,BS$1)),COUNTIF('raw data'!$C:$C,CONCATENATE($A56,BS$1)))),0)</f>
        <v>0</v>
      </c>
      <c r="BT56" s="5">
        <f>IFERROR(IF($A56=BT$1,"", COUNTIF('raw data'!$B:$B,CONCATENATE($A56,BT$1))/SUM(COUNTIF('raw data'!$B:$B,CONCATENATE($A56,BT$1)),COUNTIF('raw data'!$C:$C,CONCATENATE($A56,BT$1)))),0)</f>
        <v>0</v>
      </c>
      <c r="BU56" s="5">
        <f>IFERROR(IF($A56=BU$1,"", COUNTIF('raw data'!$B:$B,CONCATENATE($A56,BU$1))/SUM(COUNTIF('raw data'!$B:$B,CONCATENATE($A56,BU$1)),COUNTIF('raw data'!$C:$C,CONCATENATE($A56,BU$1)))),0)</f>
        <v>0</v>
      </c>
      <c r="BV56" s="5">
        <f>IFERROR(IF($A56=BV$1,"", COUNTIF('raw data'!$B:$B,CONCATENATE($A56,BV$1))/SUM(COUNTIF('raw data'!$B:$B,CONCATENATE($A56,BV$1)),COUNTIF('raw data'!$C:$C,CONCATENATE($A56,BV$1)))),0)</f>
        <v>0</v>
      </c>
      <c r="BW56" s="5">
        <f>IFERROR(IF($A56=BW$1,"", COUNTIF('raw data'!$B:$B,CONCATENATE($A56,BW$1))/SUM(COUNTIF('raw data'!$B:$B,CONCATENATE($A56,BW$1)),COUNTIF('raw data'!$C:$C,CONCATENATE($A56,BW$1)))),0)</f>
        <v>0</v>
      </c>
      <c r="BX56" s="5">
        <f>IFERROR(IF($A56=BX$1,"", COUNTIF('raw data'!$B:$B,CONCATENATE($A56,BX$1))/SUM(COUNTIF('raw data'!$B:$B,CONCATENATE($A56,BX$1)),COUNTIF('raw data'!$C:$C,CONCATENATE($A56,BX$1)))),0)</f>
        <v>0</v>
      </c>
      <c r="BY56" s="5">
        <f>IFERROR(IF($A56=BY$1,"", COUNTIF('raw data'!$B:$B,CONCATENATE($A56,BY$1))/SUM(COUNTIF('raw data'!$B:$B,CONCATENATE($A56,BY$1)),COUNTIF('raw data'!$C:$C,CONCATENATE($A56,BY$1)))),0)</f>
        <v>0</v>
      </c>
      <c r="BZ56" s="5">
        <f>IFERROR(IF($A56=BZ$1,"", COUNTIF('raw data'!$B:$B,CONCATENATE($A56,BZ$1))/SUM(COUNTIF('raw data'!$B:$B,CONCATENATE($A56,BZ$1)),COUNTIF('raw data'!$C:$C,CONCATENATE($A56,BZ$1)))),0)</f>
        <v>0</v>
      </c>
      <c r="CA56" s="5">
        <f>IFERROR(IF($A56=CA$1,"", COUNTIF('raw data'!$B:$B,CONCATENATE($A56,CA$1))/SUM(COUNTIF('raw data'!$B:$B,CONCATENATE($A56,CA$1)),COUNTIF('raw data'!$C:$C,CONCATENATE($A56,CA$1)))),0)</f>
        <v>0</v>
      </c>
    </row>
    <row r="57">
      <c r="A57" s="6" t="str">
        <f>'winlose rates'!A57</f>
        <v>pokey</v>
      </c>
      <c r="B57" s="5">
        <f>IFERROR(IF($A57=B$1,"", COUNTIF('raw data'!$B:$B,CONCATENATE($A57,B$1))/SUM(COUNTIF('raw data'!$B:$B,CONCATENATE($A57,B$1)),COUNTIF('raw data'!$C:$C,CONCATENATE($A57,B$1)))),0)</f>
        <v>0</v>
      </c>
      <c r="C57" s="5">
        <f>IFERROR(IF($A57=C$1,"", COUNTIF('raw data'!$B:$B,CONCATENATE($A57,C$1))/SUM(COUNTIF('raw data'!$B:$B,CONCATENATE($A57,C$1)),COUNTIF('raw data'!$C:$C,CONCATENATE($A57,C$1)))),0)</f>
        <v>0</v>
      </c>
      <c r="D57" s="5">
        <f>IFERROR(IF($A57=D$1,"", COUNTIF('raw data'!$B:$B,CONCATENATE($A57,D$1))/SUM(COUNTIF('raw data'!$B:$B,CONCATENATE($A57,D$1)),COUNTIF('raw data'!$C:$C,CONCATENATE($A57,D$1)))),0)</f>
        <v>0</v>
      </c>
      <c r="E57" s="5">
        <f>IFERROR(IF($A57=E$1,"", COUNTIF('raw data'!$B:$B,CONCATENATE($A57,E$1))/SUM(COUNTIF('raw data'!$B:$B,CONCATENATE($A57,E$1)),COUNTIF('raw data'!$C:$C,CONCATENATE($A57,E$1)))),0)</f>
        <v>0</v>
      </c>
      <c r="F57" s="5">
        <f>IFERROR(IF($A57=F$1,"", COUNTIF('raw data'!$B:$B,CONCATENATE($A57,F$1))/SUM(COUNTIF('raw data'!$B:$B,CONCATENATE($A57,F$1)),COUNTIF('raw data'!$C:$C,CONCATENATE($A57,F$1)))),0)</f>
        <v>0</v>
      </c>
      <c r="G57" s="5">
        <f>IFERROR(IF($A57=G$1,"", COUNTIF('raw data'!$B:$B,CONCATENATE($A57,G$1))/SUM(COUNTIF('raw data'!$B:$B,CONCATENATE($A57,G$1)),COUNTIF('raw data'!$C:$C,CONCATENATE($A57,G$1)))),0)</f>
        <v>0</v>
      </c>
      <c r="H57" s="5">
        <f>IFERROR(IF($A57=H$1,"", COUNTIF('raw data'!$B:$B,CONCATENATE($A57,H$1))/SUM(COUNTIF('raw data'!$B:$B,CONCATENATE($A57,H$1)),COUNTIF('raw data'!$C:$C,CONCATENATE($A57,H$1)))),0)</f>
        <v>0</v>
      </c>
      <c r="I57" s="5">
        <f>IFERROR(IF($A57=I$1,"", COUNTIF('raw data'!$B:$B,CONCATENATE($A57,I$1))/SUM(COUNTIF('raw data'!$B:$B,CONCATENATE($A57,I$1)),COUNTIF('raw data'!$C:$C,CONCATENATE($A57,I$1)))),0)</f>
        <v>0</v>
      </c>
      <c r="J57" s="5">
        <f>IFERROR(IF($A57=J$1,"", COUNTIF('raw data'!$B:$B,CONCATENATE($A57,J$1))/SUM(COUNTIF('raw data'!$B:$B,CONCATENATE($A57,J$1)),COUNTIF('raw data'!$C:$C,CONCATENATE($A57,J$1)))),0)</f>
        <v>0</v>
      </c>
      <c r="K57" s="5">
        <f>IFERROR(IF($A57=K$1,"", COUNTIF('raw data'!$B:$B,CONCATENATE($A57,K$1))/SUM(COUNTIF('raw data'!$B:$B,CONCATENATE($A57,K$1)),COUNTIF('raw data'!$C:$C,CONCATENATE($A57,K$1)))),0)</f>
        <v>0</v>
      </c>
      <c r="L57" s="5">
        <f>IFERROR(IF($A57=L$1,"", COUNTIF('raw data'!$B:$B,CONCATENATE($A57,L$1))/SUM(COUNTIF('raw data'!$B:$B,CONCATENATE($A57,L$1)),COUNTIF('raw data'!$C:$C,CONCATENATE($A57,L$1)))),0)</f>
        <v>0</v>
      </c>
      <c r="M57" s="5">
        <f>IFERROR(IF($A57=M$1,"", COUNTIF('raw data'!$B:$B,CONCATENATE($A57,M$1))/SUM(COUNTIF('raw data'!$B:$B,CONCATENATE($A57,M$1)),COUNTIF('raw data'!$C:$C,CONCATENATE($A57,M$1)))),0)</f>
        <v>0</v>
      </c>
      <c r="N57" s="5">
        <f>IFERROR(IF($A57=N$1,"", COUNTIF('raw data'!$B:$B,CONCATENATE($A57,N$1))/SUM(COUNTIF('raw data'!$B:$B,CONCATENATE($A57,N$1)),COUNTIF('raw data'!$C:$C,CONCATENATE($A57,N$1)))),0)</f>
        <v>0</v>
      </c>
      <c r="O57" s="5">
        <f>IFERROR(IF($A57=O$1,"", COUNTIF('raw data'!$B:$B,CONCATENATE($A57,O$1))/SUM(COUNTIF('raw data'!$B:$B,CONCATENATE($A57,O$1)),COUNTIF('raw data'!$C:$C,CONCATENATE($A57,O$1)))),0)</f>
        <v>0</v>
      </c>
      <c r="P57" s="5">
        <f>IFERROR(IF($A57=P$1,"", COUNTIF('raw data'!$B:$B,CONCATENATE($A57,P$1))/SUM(COUNTIF('raw data'!$B:$B,CONCATENATE($A57,P$1)),COUNTIF('raw data'!$C:$C,CONCATENATE($A57,P$1)))),0)</f>
        <v>0</v>
      </c>
      <c r="Q57" s="5">
        <f>IFERROR(IF($A57=Q$1,"", COUNTIF('raw data'!$B:$B,CONCATENATE($A57,Q$1))/SUM(COUNTIF('raw data'!$B:$B,CONCATENATE($A57,Q$1)),COUNTIF('raw data'!$C:$C,CONCATENATE($A57,Q$1)))),0)</f>
        <v>0</v>
      </c>
      <c r="R57" s="5">
        <f>IFERROR(IF($A57=R$1,"", COUNTIF('raw data'!$B:$B,CONCATENATE($A57,R$1))/SUM(COUNTIF('raw data'!$B:$B,CONCATENATE($A57,R$1)),COUNTIF('raw data'!$C:$C,CONCATENATE($A57,R$1)))),0)</f>
        <v>0</v>
      </c>
      <c r="S57" s="5">
        <f>IFERROR(IF($A57=S$1,"", COUNTIF('raw data'!$B:$B,CONCATENATE($A57,S$1))/SUM(COUNTIF('raw data'!$B:$B,CONCATENATE($A57,S$1)),COUNTIF('raw data'!$C:$C,CONCATENATE($A57,S$1)))),0)</f>
        <v>0</v>
      </c>
      <c r="T57" s="5">
        <f>IFERROR(IF($A57=T$1,"", COUNTIF('raw data'!$B:$B,CONCATENATE($A57,T$1))/SUM(COUNTIF('raw data'!$B:$B,CONCATENATE($A57,T$1)),COUNTIF('raw data'!$C:$C,CONCATENATE($A57,T$1)))),0)</f>
        <v>0</v>
      </c>
      <c r="U57" s="5">
        <f>IFERROR(IF($A57=U$1,"", COUNTIF('raw data'!$B:$B,CONCATENATE($A57,U$1))/SUM(COUNTIF('raw data'!$B:$B,CONCATENATE($A57,U$1)),COUNTIF('raw data'!$C:$C,CONCATENATE($A57,U$1)))),0)</f>
        <v>0</v>
      </c>
      <c r="V57" s="5">
        <f>IFERROR(IF($A57=V$1,"", COUNTIF('raw data'!$B:$B,CONCATENATE($A57,V$1))/SUM(COUNTIF('raw data'!$B:$B,CONCATENATE($A57,V$1)),COUNTIF('raw data'!$C:$C,CONCATENATE($A57,V$1)))),0)</f>
        <v>0</v>
      </c>
      <c r="W57" s="5">
        <f>IFERROR(IF($A57=W$1,"", COUNTIF('raw data'!$B:$B,CONCATENATE($A57,W$1))/SUM(COUNTIF('raw data'!$B:$B,CONCATENATE($A57,W$1)),COUNTIF('raw data'!$C:$C,CONCATENATE($A57,W$1)))),0)</f>
        <v>0</v>
      </c>
      <c r="X57" s="5">
        <f>IFERROR(IF($A57=X$1,"", COUNTIF('raw data'!$B:$B,CONCATENATE($A57,X$1))/SUM(COUNTIF('raw data'!$B:$B,CONCATENATE($A57,X$1)),COUNTIF('raw data'!$C:$C,CONCATENATE($A57,X$1)))),0)</f>
        <v>0</v>
      </c>
      <c r="Y57" s="5">
        <f>IFERROR(IF($A57=Y$1,"", COUNTIF('raw data'!$B:$B,CONCATENATE($A57,Y$1))/SUM(COUNTIF('raw data'!$B:$B,CONCATENATE($A57,Y$1)),COUNTIF('raw data'!$C:$C,CONCATENATE($A57,Y$1)))),0)</f>
        <v>0</v>
      </c>
      <c r="Z57" s="5">
        <f>IFERROR(IF($A57=Z$1,"", COUNTIF('raw data'!$B:$B,CONCATENATE($A57,Z$1))/SUM(COUNTIF('raw data'!$B:$B,CONCATENATE($A57,Z$1)),COUNTIF('raw data'!$C:$C,CONCATENATE($A57,Z$1)))),0)</f>
        <v>0</v>
      </c>
      <c r="AA57" s="5">
        <f>IFERROR(IF($A57=AA$1,"", COUNTIF('raw data'!$B:$B,CONCATENATE($A57,AA$1))/SUM(COUNTIF('raw data'!$B:$B,CONCATENATE($A57,AA$1)),COUNTIF('raw data'!$C:$C,CONCATENATE($A57,AA$1)))),0)</f>
        <v>0</v>
      </c>
      <c r="AB57" s="5">
        <f>IFERROR(IF($A57=AB$1,"", COUNTIF('raw data'!$B:$B,CONCATENATE($A57,AB$1))/SUM(COUNTIF('raw data'!$B:$B,CONCATENATE($A57,AB$1)),COUNTIF('raw data'!$C:$C,CONCATENATE($A57,AB$1)))),0)</f>
        <v>0</v>
      </c>
      <c r="AC57" s="5">
        <f>IFERROR(IF($A57=AC$1,"", COUNTIF('raw data'!$B:$B,CONCATENATE($A57,AC$1))/SUM(COUNTIF('raw data'!$B:$B,CONCATENATE($A57,AC$1)),COUNTIF('raw data'!$C:$C,CONCATENATE($A57,AC$1)))),0)</f>
        <v>0</v>
      </c>
      <c r="AD57" s="5">
        <f>IFERROR(IF($A57=AD$1,"", COUNTIF('raw data'!$B:$B,CONCATENATE($A57,AD$1))/SUM(COUNTIF('raw data'!$B:$B,CONCATENATE($A57,AD$1)),COUNTIF('raw data'!$C:$C,CONCATENATE($A57,AD$1)))),0)</f>
        <v>0</v>
      </c>
      <c r="AE57" s="5">
        <f>IFERROR(IF($A57=AE$1,"", COUNTIF('raw data'!$B:$B,CONCATENATE($A57,AE$1))/SUM(COUNTIF('raw data'!$B:$B,CONCATENATE($A57,AE$1)),COUNTIF('raw data'!$C:$C,CONCATENATE($A57,AE$1)))),0)</f>
        <v>0</v>
      </c>
      <c r="AF57" s="5">
        <f>IFERROR(IF($A57=AF$1,"", COUNTIF('raw data'!$B:$B,CONCATENATE($A57,AF$1))/SUM(COUNTIF('raw data'!$B:$B,CONCATENATE($A57,AF$1)),COUNTIF('raw data'!$C:$C,CONCATENATE($A57,AF$1)))),0)</f>
        <v>0</v>
      </c>
      <c r="AG57" s="5">
        <f>IFERROR(IF($A57=AG$1,"", COUNTIF('raw data'!$B:$B,CONCATENATE($A57,AG$1))/SUM(COUNTIF('raw data'!$B:$B,CONCATENATE($A57,AG$1)),COUNTIF('raw data'!$C:$C,CONCATENATE($A57,AG$1)))),0)</f>
        <v>0</v>
      </c>
      <c r="AH57" s="5">
        <f>IFERROR(IF($A57=AH$1,"", COUNTIF('raw data'!$B:$B,CONCATENATE($A57,AH$1))/SUM(COUNTIF('raw data'!$B:$B,CONCATENATE($A57,AH$1)),COUNTIF('raw data'!$C:$C,CONCATENATE($A57,AH$1)))),0)</f>
        <v>0</v>
      </c>
      <c r="AI57" s="5">
        <f>IFERROR(IF($A57=AI$1,"", COUNTIF('raw data'!$B:$B,CONCATENATE($A57,AI$1))/SUM(COUNTIF('raw data'!$B:$B,CONCATENATE($A57,AI$1)),COUNTIF('raw data'!$C:$C,CONCATENATE($A57,AI$1)))),0)</f>
        <v>0</v>
      </c>
      <c r="AJ57" s="5">
        <f>IFERROR(IF($A57=AJ$1,"", COUNTIF('raw data'!$B:$B,CONCATENATE($A57,AJ$1))/SUM(COUNTIF('raw data'!$B:$B,CONCATENATE($A57,AJ$1)),COUNTIF('raw data'!$C:$C,CONCATENATE($A57,AJ$1)))),0)</f>
        <v>0</v>
      </c>
      <c r="AK57" s="5">
        <f>IFERROR(IF($A57=AK$1,"", COUNTIF('raw data'!$B:$B,CONCATENATE($A57,AK$1))/SUM(COUNTIF('raw data'!$B:$B,CONCATENATE($A57,AK$1)),COUNTIF('raw data'!$C:$C,CONCATENATE($A57,AK$1)))),0)</f>
        <v>0</v>
      </c>
      <c r="AL57" s="5">
        <f>IFERROR(IF($A57=AL$1,"", COUNTIF('raw data'!$B:$B,CONCATENATE($A57,AL$1))/SUM(COUNTIF('raw data'!$B:$B,CONCATENATE($A57,AL$1)),COUNTIF('raw data'!$C:$C,CONCATENATE($A57,AL$1)))),0)</f>
        <v>0</v>
      </c>
      <c r="AM57" s="5">
        <f>IFERROR(IF($A57=AM$1,"", COUNTIF('raw data'!$B:$B,CONCATENATE($A57,AM$1))/SUM(COUNTIF('raw data'!$B:$B,CONCATENATE($A57,AM$1)),COUNTIF('raw data'!$C:$C,CONCATENATE($A57,AM$1)))),0)</f>
        <v>0</v>
      </c>
      <c r="AN57" s="5">
        <f>IFERROR(IF($A57=AN$1,"", COUNTIF('raw data'!$B:$B,CONCATENATE($A57,AN$1))/SUM(COUNTIF('raw data'!$B:$B,CONCATENATE($A57,AN$1)),COUNTIF('raw data'!$C:$C,CONCATENATE($A57,AN$1)))),0)</f>
        <v>0</v>
      </c>
      <c r="AO57" s="5">
        <f>IFERROR(IF($A57=AO$1,"", COUNTIF('raw data'!$B:$B,CONCATENATE($A57,AO$1))/SUM(COUNTIF('raw data'!$B:$B,CONCATENATE($A57,AO$1)),COUNTIF('raw data'!$C:$C,CONCATENATE($A57,AO$1)))),0)</f>
        <v>0</v>
      </c>
      <c r="AP57" s="5">
        <f>IFERROR(IF($A57=AP$1,"", COUNTIF('raw data'!$B:$B,CONCATENATE($A57,AP$1))/SUM(COUNTIF('raw data'!$B:$B,CONCATENATE($A57,AP$1)),COUNTIF('raw data'!$C:$C,CONCATENATE($A57,AP$1)))),0)</f>
        <v>0</v>
      </c>
      <c r="AQ57" s="5">
        <f>IFERROR(IF($A57=AQ$1,"", COUNTIF('raw data'!$B:$B,CONCATENATE($A57,AQ$1))/SUM(COUNTIF('raw data'!$B:$B,CONCATENATE($A57,AQ$1)),COUNTIF('raw data'!$C:$C,CONCATENATE($A57,AQ$1)))),0)</f>
        <v>0</v>
      </c>
      <c r="AR57" s="5">
        <f>IFERROR(IF($A57=AR$1,"", COUNTIF('raw data'!$B:$B,CONCATENATE($A57,AR$1))/SUM(COUNTIF('raw data'!$B:$B,CONCATENATE($A57,AR$1)),COUNTIF('raw data'!$C:$C,CONCATENATE($A57,AR$1)))),0)</f>
        <v>0</v>
      </c>
      <c r="AS57" s="5">
        <f>IFERROR(IF($A57=AS$1,"", COUNTIF('raw data'!$B:$B,CONCATENATE($A57,AS$1))/SUM(COUNTIF('raw data'!$B:$B,CONCATENATE($A57,AS$1)),COUNTIF('raw data'!$C:$C,CONCATENATE($A57,AS$1)))),0)</f>
        <v>0</v>
      </c>
      <c r="AT57" s="5">
        <f>IFERROR(IF($A57=AT$1,"", COUNTIF('raw data'!$B:$B,CONCATENATE($A57,AT$1))/SUM(COUNTIF('raw data'!$B:$B,CONCATENATE($A57,AT$1)),COUNTIF('raw data'!$C:$C,CONCATENATE($A57,AT$1)))),0)</f>
        <v>0</v>
      </c>
      <c r="AU57" s="5">
        <f>IFERROR(IF($A57=AU$1,"", COUNTIF('raw data'!$B:$B,CONCATENATE($A57,AU$1))/SUM(COUNTIF('raw data'!$B:$B,CONCATENATE($A57,AU$1)),COUNTIF('raw data'!$C:$C,CONCATENATE($A57,AU$1)))),0)</f>
        <v>0</v>
      </c>
      <c r="AV57" s="5">
        <f>IFERROR(IF($A57=AV$1,"", COUNTIF('raw data'!$B:$B,CONCATENATE($A57,AV$1))/SUM(COUNTIF('raw data'!$B:$B,CONCATENATE($A57,AV$1)),COUNTIF('raw data'!$C:$C,CONCATENATE($A57,AV$1)))),0)</f>
        <v>0</v>
      </c>
      <c r="AW57" s="5">
        <f>IFERROR(IF($A57=AW$1,"", COUNTIF('raw data'!$B:$B,CONCATENATE($A57,AW$1))/SUM(COUNTIF('raw data'!$B:$B,CONCATENATE($A57,AW$1)),COUNTIF('raw data'!$C:$C,CONCATENATE($A57,AW$1)))),0)</f>
        <v>0</v>
      </c>
      <c r="AX57" s="5">
        <f>IFERROR(IF($A57=AX$1,"", COUNTIF('raw data'!$B:$B,CONCATENATE($A57,AX$1))/SUM(COUNTIF('raw data'!$B:$B,CONCATENATE($A57,AX$1)),COUNTIF('raw data'!$C:$C,CONCATENATE($A57,AX$1)))),0)</f>
        <v>0</v>
      </c>
      <c r="AY57" s="5">
        <f>IFERROR(IF($A57=AY$1,"", COUNTIF('raw data'!$B:$B,CONCATENATE($A57,AY$1))/SUM(COUNTIF('raw data'!$B:$B,CONCATENATE($A57,AY$1)),COUNTIF('raw data'!$C:$C,CONCATENATE($A57,AY$1)))),0)</f>
        <v>0</v>
      </c>
      <c r="AZ57" s="5">
        <f>IFERROR(IF($A57=AZ$1,"", COUNTIF('raw data'!$B:$B,CONCATENATE($A57,AZ$1))/SUM(COUNTIF('raw data'!$B:$B,CONCATENATE($A57,AZ$1)),COUNTIF('raw data'!$C:$C,CONCATENATE($A57,AZ$1)))),0)</f>
        <v>0</v>
      </c>
      <c r="BA57" s="5">
        <f>IFERROR(IF($A57=BA$1,"", COUNTIF('raw data'!$B:$B,CONCATENATE($A57,BA$1))/SUM(COUNTIF('raw data'!$B:$B,CONCATENATE($A57,BA$1)),COUNTIF('raw data'!$C:$C,CONCATENATE($A57,BA$1)))),0)</f>
        <v>0</v>
      </c>
      <c r="BB57" s="5">
        <f>IFERROR(IF($A57=BB$1,"", COUNTIF('raw data'!$B:$B,CONCATENATE($A57,BB$1))/SUM(COUNTIF('raw data'!$B:$B,CONCATENATE($A57,BB$1)),COUNTIF('raw data'!$C:$C,CONCATENATE($A57,BB$1)))),0)</f>
        <v>0</v>
      </c>
      <c r="BC57" s="5">
        <f>IFERROR(IF($A57=BC$1,"", COUNTIF('raw data'!$B:$B,CONCATENATE($A57,BC$1))/SUM(COUNTIF('raw data'!$B:$B,CONCATENATE($A57,BC$1)),COUNTIF('raw data'!$C:$C,CONCATENATE($A57,BC$1)))),0)</f>
        <v>0</v>
      </c>
      <c r="BD57" s="5">
        <f>IFERROR(IF($A57=BD$1,"", COUNTIF('raw data'!$B:$B,CONCATENATE($A57,BD$1))/SUM(COUNTIF('raw data'!$B:$B,CONCATENATE($A57,BD$1)),COUNTIF('raw data'!$C:$C,CONCATENATE($A57,BD$1)))),0)</f>
        <v>0</v>
      </c>
      <c r="BE57" s="5" t="str">
        <f>IFERROR(IF($A57=BE$1,"", COUNTIF('raw data'!$B:$B,CONCATENATE($A57,BE$1))/SUM(COUNTIF('raw data'!$B:$B,CONCATENATE($A57,BE$1)),COUNTIF('raw data'!$C:$C,CONCATENATE($A57,BE$1)))),0)</f>
        <v/>
      </c>
      <c r="BF57" s="5">
        <f>IFERROR(IF($A57=BF$1,"", COUNTIF('raw data'!$B:$B,CONCATENATE($A57,BF$1))/SUM(COUNTIF('raw data'!$B:$B,CONCATENATE($A57,BF$1)),COUNTIF('raw data'!$C:$C,CONCATENATE($A57,BF$1)))),0)</f>
        <v>0</v>
      </c>
      <c r="BG57" s="5">
        <f>IFERROR(IF($A57=BG$1,"", COUNTIF('raw data'!$B:$B,CONCATENATE($A57,BG$1))/SUM(COUNTIF('raw data'!$B:$B,CONCATENATE($A57,BG$1)),COUNTIF('raw data'!$C:$C,CONCATENATE($A57,BG$1)))),0)</f>
        <v>0</v>
      </c>
      <c r="BH57" s="5">
        <f>IFERROR(IF($A57=BH$1,"", COUNTIF('raw data'!$B:$B,CONCATENATE($A57,BH$1))/SUM(COUNTIF('raw data'!$B:$B,CONCATENATE($A57,BH$1)),COUNTIF('raw data'!$C:$C,CONCATENATE($A57,BH$1)))),0)</f>
        <v>0</v>
      </c>
      <c r="BI57" s="5">
        <f>IFERROR(IF($A57=BI$1,"", COUNTIF('raw data'!$B:$B,CONCATENATE($A57,BI$1))/SUM(COUNTIF('raw data'!$B:$B,CONCATENATE($A57,BI$1)),COUNTIF('raw data'!$C:$C,CONCATENATE($A57,BI$1)))),0)</f>
        <v>0</v>
      </c>
      <c r="BJ57" s="5">
        <f>IFERROR(IF($A57=BJ$1,"", COUNTIF('raw data'!$B:$B,CONCATENATE($A57,BJ$1))/SUM(COUNTIF('raw data'!$B:$B,CONCATENATE($A57,BJ$1)),COUNTIF('raw data'!$C:$C,CONCATENATE($A57,BJ$1)))),0)</f>
        <v>0</v>
      </c>
      <c r="BK57" s="5">
        <f>IFERROR(IF($A57=BK$1,"", COUNTIF('raw data'!$B:$B,CONCATENATE($A57,BK$1))/SUM(COUNTIF('raw data'!$B:$B,CONCATENATE($A57,BK$1)),COUNTIF('raw data'!$C:$C,CONCATENATE($A57,BK$1)))),0)</f>
        <v>0</v>
      </c>
      <c r="BL57" s="5">
        <f>IFERROR(IF($A57=BL$1,"", COUNTIF('raw data'!$B:$B,CONCATENATE($A57,BL$1))/SUM(COUNTIF('raw data'!$B:$B,CONCATENATE($A57,BL$1)),COUNTIF('raw data'!$C:$C,CONCATENATE($A57,BL$1)))),0)</f>
        <v>0</v>
      </c>
      <c r="BM57" s="5">
        <f>IFERROR(IF($A57=BM$1,"", COUNTIF('raw data'!$B:$B,CONCATENATE($A57,BM$1))/SUM(COUNTIF('raw data'!$B:$B,CONCATENATE($A57,BM$1)),COUNTIF('raw data'!$C:$C,CONCATENATE($A57,BM$1)))),0)</f>
        <v>0</v>
      </c>
      <c r="BN57" s="5">
        <f>IFERROR(IF($A57=BN$1,"", COUNTIF('raw data'!$B:$B,CONCATENATE($A57,BN$1))/SUM(COUNTIF('raw data'!$B:$B,CONCATENATE($A57,BN$1)),COUNTIF('raw data'!$C:$C,CONCATENATE($A57,BN$1)))),0)</f>
        <v>0</v>
      </c>
      <c r="BO57" s="5">
        <f>IFERROR(IF($A57=BO$1,"", COUNTIF('raw data'!$B:$B,CONCATENATE($A57,BO$1))/SUM(COUNTIF('raw data'!$B:$B,CONCATENATE($A57,BO$1)),COUNTIF('raw data'!$C:$C,CONCATENATE($A57,BO$1)))),0)</f>
        <v>0</v>
      </c>
      <c r="BP57" s="5">
        <f>IFERROR(IF($A57=BP$1,"", COUNTIF('raw data'!$B:$B,CONCATENATE($A57,BP$1))/SUM(COUNTIF('raw data'!$B:$B,CONCATENATE($A57,BP$1)),COUNTIF('raw data'!$C:$C,CONCATENATE($A57,BP$1)))),0)</f>
        <v>0</v>
      </c>
      <c r="BQ57" s="5">
        <f>IFERROR(IF($A57=BQ$1,"", COUNTIF('raw data'!$B:$B,CONCATENATE($A57,BQ$1))/SUM(COUNTIF('raw data'!$B:$B,CONCATENATE($A57,BQ$1)),COUNTIF('raw data'!$C:$C,CONCATENATE($A57,BQ$1)))),0)</f>
        <v>0</v>
      </c>
      <c r="BR57" s="5">
        <f>IFERROR(IF($A57=BR$1,"", COUNTIF('raw data'!$B:$B,CONCATENATE($A57,BR$1))/SUM(COUNTIF('raw data'!$B:$B,CONCATENATE($A57,BR$1)),COUNTIF('raw data'!$C:$C,CONCATENATE($A57,BR$1)))),0)</f>
        <v>0</v>
      </c>
      <c r="BS57" s="5">
        <f>IFERROR(IF($A57=BS$1,"", COUNTIF('raw data'!$B:$B,CONCATENATE($A57,BS$1))/SUM(COUNTIF('raw data'!$B:$B,CONCATENATE($A57,BS$1)),COUNTIF('raw data'!$C:$C,CONCATENATE($A57,BS$1)))),0)</f>
        <v>0</v>
      </c>
      <c r="BT57" s="5">
        <f>IFERROR(IF($A57=BT$1,"", COUNTIF('raw data'!$B:$B,CONCATENATE($A57,BT$1))/SUM(COUNTIF('raw data'!$B:$B,CONCATENATE($A57,BT$1)),COUNTIF('raw data'!$C:$C,CONCATENATE($A57,BT$1)))),0)</f>
        <v>0</v>
      </c>
      <c r="BU57" s="5">
        <f>IFERROR(IF($A57=BU$1,"", COUNTIF('raw data'!$B:$B,CONCATENATE($A57,BU$1))/SUM(COUNTIF('raw data'!$B:$B,CONCATENATE($A57,BU$1)),COUNTIF('raw data'!$C:$C,CONCATENATE($A57,BU$1)))),0)</f>
        <v>0</v>
      </c>
      <c r="BV57" s="5">
        <f>IFERROR(IF($A57=BV$1,"", COUNTIF('raw data'!$B:$B,CONCATENATE($A57,BV$1))/SUM(COUNTIF('raw data'!$B:$B,CONCATENATE($A57,BV$1)),COUNTIF('raw data'!$C:$C,CONCATENATE($A57,BV$1)))),0)</f>
        <v>0</v>
      </c>
      <c r="BW57" s="5">
        <f>IFERROR(IF($A57=BW$1,"", COUNTIF('raw data'!$B:$B,CONCATENATE($A57,BW$1))/SUM(COUNTIF('raw data'!$B:$B,CONCATENATE($A57,BW$1)),COUNTIF('raw data'!$C:$C,CONCATENATE($A57,BW$1)))),0)</f>
        <v>0</v>
      </c>
      <c r="BX57" s="5">
        <f>IFERROR(IF($A57=BX$1,"", COUNTIF('raw data'!$B:$B,CONCATENATE($A57,BX$1))/SUM(COUNTIF('raw data'!$B:$B,CONCATENATE($A57,BX$1)),COUNTIF('raw data'!$C:$C,CONCATENATE($A57,BX$1)))),0)</f>
        <v>0</v>
      </c>
      <c r="BY57" s="5">
        <f>IFERROR(IF($A57=BY$1,"", COUNTIF('raw data'!$B:$B,CONCATENATE($A57,BY$1))/SUM(COUNTIF('raw data'!$B:$B,CONCATENATE($A57,BY$1)),COUNTIF('raw data'!$C:$C,CONCATENATE($A57,BY$1)))),0)</f>
        <v>0</v>
      </c>
      <c r="BZ57" s="5">
        <f>IFERROR(IF($A57=BZ$1,"", COUNTIF('raw data'!$B:$B,CONCATENATE($A57,BZ$1))/SUM(COUNTIF('raw data'!$B:$B,CONCATENATE($A57,BZ$1)),COUNTIF('raw data'!$C:$C,CONCATENATE($A57,BZ$1)))),0)</f>
        <v>0</v>
      </c>
      <c r="CA57" s="5">
        <f>IFERROR(IF($A57=CA$1,"", COUNTIF('raw data'!$B:$B,CONCATENATE($A57,CA$1))/SUM(COUNTIF('raw data'!$B:$B,CONCATENATE($A57,CA$1)),COUNTIF('raw data'!$C:$C,CONCATENATE($A57,CA$1)))),0)</f>
        <v>0</v>
      </c>
    </row>
    <row r="58">
      <c r="A58" s="6" t="str">
        <f>'winlose rates'!A58</f>
        <v>pow block</v>
      </c>
      <c r="B58" s="5">
        <f>IFERROR(IF($A58=B$1,"", COUNTIF('raw data'!$B:$B,CONCATENATE($A58,B$1))/SUM(COUNTIF('raw data'!$B:$B,CONCATENATE($A58,B$1)),COUNTIF('raw data'!$C:$C,CONCATENATE($A58,B$1)))),0)</f>
        <v>0</v>
      </c>
      <c r="C58" s="5">
        <f>IFERROR(IF($A58=C$1,"", COUNTIF('raw data'!$B:$B,CONCATENATE($A58,C$1))/SUM(COUNTIF('raw data'!$B:$B,CONCATENATE($A58,C$1)),COUNTIF('raw data'!$C:$C,CONCATENATE($A58,C$1)))),0)</f>
        <v>0</v>
      </c>
      <c r="D58" s="5">
        <f>IFERROR(IF($A58=D$1,"", COUNTIF('raw data'!$B:$B,CONCATENATE($A58,D$1))/SUM(COUNTIF('raw data'!$B:$B,CONCATENATE($A58,D$1)),COUNTIF('raw data'!$C:$C,CONCATENATE($A58,D$1)))),0)</f>
        <v>0</v>
      </c>
      <c r="E58" s="5">
        <f>IFERROR(IF($A58=E$1,"", COUNTIF('raw data'!$B:$B,CONCATENATE($A58,E$1))/SUM(COUNTIF('raw data'!$B:$B,CONCATENATE($A58,E$1)),COUNTIF('raw data'!$C:$C,CONCATENATE($A58,E$1)))),0)</f>
        <v>1</v>
      </c>
      <c r="F58" s="5">
        <f>IFERROR(IF($A58=F$1,"", COUNTIF('raw data'!$B:$B,CONCATENATE($A58,F$1))/SUM(COUNTIF('raw data'!$B:$B,CONCATENATE($A58,F$1)),COUNTIF('raw data'!$C:$C,CONCATENATE($A58,F$1)))),0)</f>
        <v>0</v>
      </c>
      <c r="G58" s="5">
        <f>IFERROR(IF($A58=G$1,"", COUNTIF('raw data'!$B:$B,CONCATENATE($A58,G$1))/SUM(COUNTIF('raw data'!$B:$B,CONCATENATE($A58,G$1)),COUNTIF('raw data'!$C:$C,CONCATENATE($A58,G$1)))),0)</f>
        <v>0</v>
      </c>
      <c r="H58" s="5">
        <f>IFERROR(IF($A58=H$1,"", COUNTIF('raw data'!$B:$B,CONCATENATE($A58,H$1))/SUM(COUNTIF('raw data'!$B:$B,CONCATENATE($A58,H$1)),COUNTIF('raw data'!$C:$C,CONCATENATE($A58,H$1)))),0)</f>
        <v>0</v>
      </c>
      <c r="I58" s="5">
        <f>IFERROR(IF($A58=I$1,"", COUNTIF('raw data'!$B:$B,CONCATENATE($A58,I$1))/SUM(COUNTIF('raw data'!$B:$B,CONCATENATE($A58,I$1)),COUNTIF('raw data'!$C:$C,CONCATENATE($A58,I$1)))),0)</f>
        <v>0</v>
      </c>
      <c r="J58" s="5">
        <f>IFERROR(IF($A58=J$1,"", COUNTIF('raw data'!$B:$B,CONCATENATE($A58,J$1))/SUM(COUNTIF('raw data'!$B:$B,CONCATENATE($A58,J$1)),COUNTIF('raw data'!$C:$C,CONCATENATE($A58,J$1)))),0)</f>
        <v>0</v>
      </c>
      <c r="K58" s="5">
        <f>IFERROR(IF($A58=K$1,"", COUNTIF('raw data'!$B:$B,CONCATENATE($A58,K$1))/SUM(COUNTIF('raw data'!$B:$B,CONCATENATE($A58,K$1)),COUNTIF('raw data'!$C:$C,CONCATENATE($A58,K$1)))),0)</f>
        <v>0</v>
      </c>
      <c r="L58" s="5">
        <f>IFERROR(IF($A58=L$1,"", COUNTIF('raw data'!$B:$B,CONCATENATE($A58,L$1))/SUM(COUNTIF('raw data'!$B:$B,CONCATENATE($A58,L$1)),COUNTIF('raw data'!$C:$C,CONCATENATE($A58,L$1)))),0)</f>
        <v>0</v>
      </c>
      <c r="M58" s="5">
        <f>IFERROR(IF($A58=M$1,"", COUNTIF('raw data'!$B:$B,CONCATENATE($A58,M$1))/SUM(COUNTIF('raw data'!$B:$B,CONCATENATE($A58,M$1)),COUNTIF('raw data'!$C:$C,CONCATENATE($A58,M$1)))),0)</f>
        <v>0</v>
      </c>
      <c r="N58" s="5">
        <f>IFERROR(IF($A58=N$1,"", COUNTIF('raw data'!$B:$B,CONCATENATE($A58,N$1))/SUM(COUNTIF('raw data'!$B:$B,CONCATENATE($A58,N$1)),COUNTIF('raw data'!$C:$C,CONCATENATE($A58,N$1)))),0)</f>
        <v>0</v>
      </c>
      <c r="O58" s="5">
        <f>IFERROR(IF($A58=O$1,"", COUNTIF('raw data'!$B:$B,CONCATENATE($A58,O$1))/SUM(COUNTIF('raw data'!$B:$B,CONCATENATE($A58,O$1)),COUNTIF('raw data'!$C:$C,CONCATENATE($A58,O$1)))),0)</f>
        <v>0</v>
      </c>
      <c r="P58" s="5">
        <f>IFERROR(IF($A58=P$1,"", COUNTIF('raw data'!$B:$B,CONCATENATE($A58,P$1))/SUM(COUNTIF('raw data'!$B:$B,CONCATENATE($A58,P$1)),COUNTIF('raw data'!$C:$C,CONCATENATE($A58,P$1)))),0)</f>
        <v>0</v>
      </c>
      <c r="Q58" s="5">
        <f>IFERROR(IF($A58=Q$1,"", COUNTIF('raw data'!$B:$B,CONCATENATE($A58,Q$1))/SUM(COUNTIF('raw data'!$B:$B,CONCATENATE($A58,Q$1)),COUNTIF('raw data'!$C:$C,CONCATENATE($A58,Q$1)))),0)</f>
        <v>0</v>
      </c>
      <c r="R58" s="5">
        <f>IFERROR(IF($A58=R$1,"", COUNTIF('raw data'!$B:$B,CONCATENATE($A58,R$1))/SUM(COUNTIF('raw data'!$B:$B,CONCATENATE($A58,R$1)),COUNTIF('raw data'!$C:$C,CONCATENATE($A58,R$1)))),0)</f>
        <v>0</v>
      </c>
      <c r="S58" s="5">
        <f>IFERROR(IF($A58=S$1,"", COUNTIF('raw data'!$B:$B,CONCATENATE($A58,S$1))/SUM(COUNTIF('raw data'!$B:$B,CONCATENATE($A58,S$1)),COUNTIF('raw data'!$C:$C,CONCATENATE($A58,S$1)))),0)</f>
        <v>0</v>
      </c>
      <c r="T58" s="5">
        <f>IFERROR(IF($A58=T$1,"", COUNTIF('raw data'!$B:$B,CONCATENATE($A58,T$1))/SUM(COUNTIF('raw data'!$B:$B,CONCATENATE($A58,T$1)),COUNTIF('raw data'!$C:$C,CONCATENATE($A58,T$1)))),0)</f>
        <v>0</v>
      </c>
      <c r="U58" s="5">
        <f>IFERROR(IF($A58=U$1,"", COUNTIF('raw data'!$B:$B,CONCATENATE($A58,U$1))/SUM(COUNTIF('raw data'!$B:$B,CONCATENATE($A58,U$1)),COUNTIF('raw data'!$C:$C,CONCATENATE($A58,U$1)))),0)</f>
        <v>0</v>
      </c>
      <c r="V58" s="5">
        <f>IFERROR(IF($A58=V$1,"", COUNTIF('raw data'!$B:$B,CONCATENATE($A58,V$1))/SUM(COUNTIF('raw data'!$B:$B,CONCATENATE($A58,V$1)),COUNTIF('raw data'!$C:$C,CONCATENATE($A58,V$1)))),0)</f>
        <v>0</v>
      </c>
      <c r="W58" s="5">
        <f>IFERROR(IF($A58=W$1,"", COUNTIF('raw data'!$B:$B,CONCATENATE($A58,W$1))/SUM(COUNTIF('raw data'!$B:$B,CONCATENATE($A58,W$1)),COUNTIF('raw data'!$C:$C,CONCATENATE($A58,W$1)))),0)</f>
        <v>0</v>
      </c>
      <c r="X58" s="5">
        <f>IFERROR(IF($A58=X$1,"", COUNTIF('raw data'!$B:$B,CONCATENATE($A58,X$1))/SUM(COUNTIF('raw data'!$B:$B,CONCATENATE($A58,X$1)),COUNTIF('raw data'!$C:$C,CONCATENATE($A58,X$1)))),0)</f>
        <v>0</v>
      </c>
      <c r="Y58" s="5">
        <f>IFERROR(IF($A58=Y$1,"", COUNTIF('raw data'!$B:$B,CONCATENATE($A58,Y$1))/SUM(COUNTIF('raw data'!$B:$B,CONCATENATE($A58,Y$1)),COUNTIF('raw data'!$C:$C,CONCATENATE($A58,Y$1)))),0)</f>
        <v>0</v>
      </c>
      <c r="Z58" s="5">
        <f>IFERROR(IF($A58=Z$1,"", COUNTIF('raw data'!$B:$B,CONCATENATE($A58,Z$1))/SUM(COUNTIF('raw data'!$B:$B,CONCATENATE($A58,Z$1)),COUNTIF('raw data'!$C:$C,CONCATENATE($A58,Z$1)))),0)</f>
        <v>0</v>
      </c>
      <c r="AA58" s="5">
        <f>IFERROR(IF($A58=AA$1,"", COUNTIF('raw data'!$B:$B,CONCATENATE($A58,AA$1))/SUM(COUNTIF('raw data'!$B:$B,CONCATENATE($A58,AA$1)),COUNTIF('raw data'!$C:$C,CONCATENATE($A58,AA$1)))),0)</f>
        <v>0</v>
      </c>
      <c r="AB58" s="5">
        <f>IFERROR(IF($A58=AB$1,"", COUNTIF('raw data'!$B:$B,CONCATENATE($A58,AB$1))/SUM(COUNTIF('raw data'!$B:$B,CONCATENATE($A58,AB$1)),COUNTIF('raw data'!$C:$C,CONCATENATE($A58,AB$1)))),0)</f>
        <v>0</v>
      </c>
      <c r="AC58" s="5">
        <f>IFERROR(IF($A58=AC$1,"", COUNTIF('raw data'!$B:$B,CONCATENATE($A58,AC$1))/SUM(COUNTIF('raw data'!$B:$B,CONCATENATE($A58,AC$1)),COUNTIF('raw data'!$C:$C,CONCATENATE($A58,AC$1)))),0)</f>
        <v>0</v>
      </c>
      <c r="AD58" s="5">
        <f>IFERROR(IF($A58=AD$1,"", COUNTIF('raw data'!$B:$B,CONCATENATE($A58,AD$1))/SUM(COUNTIF('raw data'!$B:$B,CONCATENATE($A58,AD$1)),COUNTIF('raw data'!$C:$C,CONCATENATE($A58,AD$1)))),0)</f>
        <v>0</v>
      </c>
      <c r="AE58" s="5">
        <f>IFERROR(IF($A58=AE$1,"", COUNTIF('raw data'!$B:$B,CONCATENATE($A58,AE$1))/SUM(COUNTIF('raw data'!$B:$B,CONCATENATE($A58,AE$1)),COUNTIF('raw data'!$C:$C,CONCATENATE($A58,AE$1)))),0)</f>
        <v>1</v>
      </c>
      <c r="AF58" s="5">
        <f>IFERROR(IF($A58=AF$1,"", COUNTIF('raw data'!$B:$B,CONCATENATE($A58,AF$1))/SUM(COUNTIF('raw data'!$B:$B,CONCATENATE($A58,AF$1)),COUNTIF('raw data'!$C:$C,CONCATENATE($A58,AF$1)))),0)</f>
        <v>0</v>
      </c>
      <c r="AG58" s="5">
        <f>IFERROR(IF($A58=AG$1,"", COUNTIF('raw data'!$B:$B,CONCATENATE($A58,AG$1))/SUM(COUNTIF('raw data'!$B:$B,CONCATENATE($A58,AG$1)),COUNTIF('raw data'!$C:$C,CONCATENATE($A58,AG$1)))),0)</f>
        <v>0</v>
      </c>
      <c r="AH58" s="5">
        <f>IFERROR(IF($A58=AH$1,"", COUNTIF('raw data'!$B:$B,CONCATENATE($A58,AH$1))/SUM(COUNTIF('raw data'!$B:$B,CONCATENATE($A58,AH$1)),COUNTIF('raw data'!$C:$C,CONCATENATE($A58,AH$1)))),0)</f>
        <v>1</v>
      </c>
      <c r="AI58" s="5">
        <f>IFERROR(IF($A58=AI$1,"", COUNTIF('raw data'!$B:$B,CONCATENATE($A58,AI$1))/SUM(COUNTIF('raw data'!$B:$B,CONCATENATE($A58,AI$1)),COUNTIF('raw data'!$C:$C,CONCATENATE($A58,AI$1)))),0)</f>
        <v>0.6666666667</v>
      </c>
      <c r="AJ58" s="5">
        <f>IFERROR(IF($A58=AJ$1,"", COUNTIF('raw data'!$B:$B,CONCATENATE($A58,AJ$1))/SUM(COUNTIF('raw data'!$B:$B,CONCATENATE($A58,AJ$1)),COUNTIF('raw data'!$C:$C,CONCATENATE($A58,AJ$1)))),0)</f>
        <v>0</v>
      </c>
      <c r="AK58" s="5">
        <f>IFERROR(IF($A58=AK$1,"", COUNTIF('raw data'!$B:$B,CONCATENATE($A58,AK$1))/SUM(COUNTIF('raw data'!$B:$B,CONCATENATE($A58,AK$1)),COUNTIF('raw data'!$C:$C,CONCATENATE($A58,AK$1)))),0)</f>
        <v>0</v>
      </c>
      <c r="AL58" s="5">
        <f>IFERROR(IF($A58=AL$1,"", COUNTIF('raw data'!$B:$B,CONCATENATE($A58,AL$1))/SUM(COUNTIF('raw data'!$B:$B,CONCATENATE($A58,AL$1)),COUNTIF('raw data'!$C:$C,CONCATENATE($A58,AL$1)))),0)</f>
        <v>0</v>
      </c>
      <c r="AM58" s="5">
        <f>IFERROR(IF($A58=AM$1,"", COUNTIF('raw data'!$B:$B,CONCATENATE($A58,AM$1))/SUM(COUNTIF('raw data'!$B:$B,CONCATENATE($A58,AM$1)),COUNTIF('raw data'!$C:$C,CONCATENATE($A58,AM$1)))),0)</f>
        <v>0</v>
      </c>
      <c r="AN58" s="5">
        <f>IFERROR(IF($A58=AN$1,"", COUNTIF('raw data'!$B:$B,CONCATENATE($A58,AN$1))/SUM(COUNTIF('raw data'!$B:$B,CONCATENATE($A58,AN$1)),COUNTIF('raw data'!$C:$C,CONCATENATE($A58,AN$1)))),0)</f>
        <v>0</v>
      </c>
      <c r="AO58" s="5">
        <f>IFERROR(IF($A58=AO$1,"", COUNTIF('raw data'!$B:$B,CONCATENATE($A58,AO$1))/SUM(COUNTIF('raw data'!$B:$B,CONCATENATE($A58,AO$1)),COUNTIF('raw data'!$C:$C,CONCATENATE($A58,AO$1)))),0)</f>
        <v>0</v>
      </c>
      <c r="AP58" s="5">
        <f>IFERROR(IF($A58=AP$1,"", COUNTIF('raw data'!$B:$B,CONCATENATE($A58,AP$1))/SUM(COUNTIF('raw data'!$B:$B,CONCATENATE($A58,AP$1)),COUNTIF('raw data'!$C:$C,CONCATENATE($A58,AP$1)))),0)</f>
        <v>0</v>
      </c>
      <c r="AQ58" s="5">
        <f>IFERROR(IF($A58=AQ$1,"", COUNTIF('raw data'!$B:$B,CONCATENATE($A58,AQ$1))/SUM(COUNTIF('raw data'!$B:$B,CONCATENATE($A58,AQ$1)),COUNTIF('raw data'!$C:$C,CONCATENATE($A58,AQ$1)))),0)</f>
        <v>0</v>
      </c>
      <c r="AR58" s="5">
        <f>IFERROR(IF($A58=AR$1,"", COUNTIF('raw data'!$B:$B,CONCATENATE($A58,AR$1))/SUM(COUNTIF('raw data'!$B:$B,CONCATENATE($A58,AR$1)),COUNTIF('raw data'!$C:$C,CONCATENATE($A58,AR$1)))),0)</f>
        <v>0</v>
      </c>
      <c r="AS58" s="5">
        <f>IFERROR(IF($A58=AS$1,"", COUNTIF('raw data'!$B:$B,CONCATENATE($A58,AS$1))/SUM(COUNTIF('raw data'!$B:$B,CONCATENATE($A58,AS$1)),COUNTIF('raw data'!$C:$C,CONCATENATE($A58,AS$1)))),0)</f>
        <v>0</v>
      </c>
      <c r="AT58" s="5">
        <f>IFERROR(IF($A58=AT$1,"", COUNTIF('raw data'!$B:$B,CONCATENATE($A58,AT$1))/SUM(COUNTIF('raw data'!$B:$B,CONCATENATE($A58,AT$1)),COUNTIF('raw data'!$C:$C,CONCATENATE($A58,AT$1)))),0)</f>
        <v>0</v>
      </c>
      <c r="AU58" s="5">
        <f>IFERROR(IF($A58=AU$1,"", COUNTIF('raw data'!$B:$B,CONCATENATE($A58,AU$1))/SUM(COUNTIF('raw data'!$B:$B,CONCATENATE($A58,AU$1)),COUNTIF('raw data'!$C:$C,CONCATENATE($A58,AU$1)))),0)</f>
        <v>0</v>
      </c>
      <c r="AV58" s="5">
        <f>IFERROR(IF($A58=AV$1,"", COUNTIF('raw data'!$B:$B,CONCATENATE($A58,AV$1))/SUM(COUNTIF('raw data'!$B:$B,CONCATENATE($A58,AV$1)),COUNTIF('raw data'!$C:$C,CONCATENATE($A58,AV$1)))),0)</f>
        <v>0</v>
      </c>
      <c r="AW58" s="5">
        <f>IFERROR(IF($A58=AW$1,"", COUNTIF('raw data'!$B:$B,CONCATENATE($A58,AW$1))/SUM(COUNTIF('raw data'!$B:$B,CONCATENATE($A58,AW$1)),COUNTIF('raw data'!$C:$C,CONCATENATE($A58,AW$1)))),0)</f>
        <v>0</v>
      </c>
      <c r="AX58" s="5">
        <f>IFERROR(IF($A58=AX$1,"", COUNTIF('raw data'!$B:$B,CONCATENATE($A58,AX$1))/SUM(COUNTIF('raw data'!$B:$B,CONCATENATE($A58,AX$1)),COUNTIF('raw data'!$C:$C,CONCATENATE($A58,AX$1)))),0)</f>
        <v>0</v>
      </c>
      <c r="AY58" s="5">
        <f>IFERROR(IF($A58=AY$1,"", COUNTIF('raw data'!$B:$B,CONCATENATE($A58,AY$1))/SUM(COUNTIF('raw data'!$B:$B,CONCATENATE($A58,AY$1)),COUNTIF('raw data'!$C:$C,CONCATENATE($A58,AY$1)))),0)</f>
        <v>0</v>
      </c>
      <c r="AZ58" s="5">
        <f>IFERROR(IF($A58=AZ$1,"", COUNTIF('raw data'!$B:$B,CONCATENATE($A58,AZ$1))/SUM(COUNTIF('raw data'!$B:$B,CONCATENATE($A58,AZ$1)),COUNTIF('raw data'!$C:$C,CONCATENATE($A58,AZ$1)))),0)</f>
        <v>0</v>
      </c>
      <c r="BA58" s="5">
        <f>IFERROR(IF($A58=BA$1,"", COUNTIF('raw data'!$B:$B,CONCATENATE($A58,BA$1))/SUM(COUNTIF('raw data'!$B:$B,CONCATENATE($A58,BA$1)),COUNTIF('raw data'!$C:$C,CONCATENATE($A58,BA$1)))),0)</f>
        <v>0</v>
      </c>
      <c r="BB58" s="5">
        <f>IFERROR(IF($A58=BB$1,"", COUNTIF('raw data'!$B:$B,CONCATENATE($A58,BB$1))/SUM(COUNTIF('raw data'!$B:$B,CONCATENATE($A58,BB$1)),COUNTIF('raw data'!$C:$C,CONCATENATE($A58,BB$1)))),0)</f>
        <v>0</v>
      </c>
      <c r="BC58" s="5">
        <f>IFERROR(IF($A58=BC$1,"", COUNTIF('raw data'!$B:$B,CONCATENATE($A58,BC$1))/SUM(COUNTIF('raw data'!$B:$B,CONCATENATE($A58,BC$1)),COUNTIF('raw data'!$C:$C,CONCATENATE($A58,BC$1)))),0)</f>
        <v>0</v>
      </c>
      <c r="BD58" s="5">
        <f>IFERROR(IF($A58=BD$1,"", COUNTIF('raw data'!$B:$B,CONCATENATE($A58,BD$1))/SUM(COUNTIF('raw data'!$B:$B,CONCATENATE($A58,BD$1)),COUNTIF('raw data'!$C:$C,CONCATENATE($A58,BD$1)))),0)</f>
        <v>0</v>
      </c>
      <c r="BE58" s="5">
        <f>IFERROR(IF($A58=BE$1,"", COUNTIF('raw data'!$B:$B,CONCATENATE($A58,BE$1))/SUM(COUNTIF('raw data'!$B:$B,CONCATENATE($A58,BE$1)),COUNTIF('raw data'!$C:$C,CONCATENATE($A58,BE$1)))),0)</f>
        <v>0</v>
      </c>
      <c r="BF58" s="5" t="str">
        <f>IFERROR(IF($A58=BF$1,"", COUNTIF('raw data'!$B:$B,CONCATENATE($A58,BF$1))/SUM(COUNTIF('raw data'!$B:$B,CONCATENATE($A58,BF$1)),COUNTIF('raw data'!$C:$C,CONCATENATE($A58,BF$1)))),0)</f>
        <v/>
      </c>
      <c r="BG58" s="5">
        <f>IFERROR(IF($A58=BG$1,"", COUNTIF('raw data'!$B:$B,CONCATENATE($A58,BG$1))/SUM(COUNTIF('raw data'!$B:$B,CONCATENATE($A58,BG$1)),COUNTIF('raw data'!$C:$C,CONCATENATE($A58,BG$1)))),0)</f>
        <v>0</v>
      </c>
      <c r="BH58" s="5">
        <f>IFERROR(IF($A58=BH$1,"", COUNTIF('raw data'!$B:$B,CONCATENATE($A58,BH$1))/SUM(COUNTIF('raw data'!$B:$B,CONCATENATE($A58,BH$1)),COUNTIF('raw data'!$C:$C,CONCATENATE($A58,BH$1)))),0)</f>
        <v>0</v>
      </c>
      <c r="BI58" s="5">
        <f>IFERROR(IF($A58=BI$1,"", COUNTIF('raw data'!$B:$B,CONCATENATE($A58,BI$1))/SUM(COUNTIF('raw data'!$B:$B,CONCATENATE($A58,BI$1)),COUNTIF('raw data'!$C:$C,CONCATENATE($A58,BI$1)))),0)</f>
        <v>0</v>
      </c>
      <c r="BJ58" s="5">
        <f>IFERROR(IF($A58=BJ$1,"", COUNTIF('raw data'!$B:$B,CONCATENATE($A58,BJ$1))/SUM(COUNTIF('raw data'!$B:$B,CONCATENATE($A58,BJ$1)),COUNTIF('raw data'!$C:$C,CONCATENATE($A58,BJ$1)))),0)</f>
        <v>0</v>
      </c>
      <c r="BK58" s="5">
        <f>IFERROR(IF($A58=BK$1,"", COUNTIF('raw data'!$B:$B,CONCATENATE($A58,BK$1))/SUM(COUNTIF('raw data'!$B:$B,CONCATENATE($A58,BK$1)),COUNTIF('raw data'!$C:$C,CONCATENATE($A58,BK$1)))),0)</f>
        <v>0</v>
      </c>
      <c r="BL58" s="5">
        <f>IFERROR(IF($A58=BL$1,"", COUNTIF('raw data'!$B:$B,CONCATENATE($A58,BL$1))/SUM(COUNTIF('raw data'!$B:$B,CONCATENATE($A58,BL$1)),COUNTIF('raw data'!$C:$C,CONCATENATE($A58,BL$1)))),0)</f>
        <v>0</v>
      </c>
      <c r="BM58" s="5">
        <f>IFERROR(IF($A58=BM$1,"", COUNTIF('raw data'!$B:$B,CONCATENATE($A58,BM$1))/SUM(COUNTIF('raw data'!$B:$B,CONCATENATE($A58,BM$1)),COUNTIF('raw data'!$C:$C,CONCATENATE($A58,BM$1)))),0)</f>
        <v>0</v>
      </c>
      <c r="BN58" s="5">
        <f>IFERROR(IF($A58=BN$1,"", COUNTIF('raw data'!$B:$B,CONCATENATE($A58,BN$1))/SUM(COUNTIF('raw data'!$B:$B,CONCATENATE($A58,BN$1)),COUNTIF('raw data'!$C:$C,CONCATENATE($A58,BN$1)))),0)</f>
        <v>1</v>
      </c>
      <c r="BO58" s="5">
        <f>IFERROR(IF($A58=BO$1,"", COUNTIF('raw data'!$B:$B,CONCATENATE($A58,BO$1))/SUM(COUNTIF('raw data'!$B:$B,CONCATENATE($A58,BO$1)),COUNTIF('raw data'!$C:$C,CONCATENATE($A58,BO$1)))),0)</f>
        <v>0</v>
      </c>
      <c r="BP58" s="5">
        <f>IFERROR(IF($A58=BP$1,"", COUNTIF('raw data'!$B:$B,CONCATENATE($A58,BP$1))/SUM(COUNTIF('raw data'!$B:$B,CONCATENATE($A58,BP$1)),COUNTIF('raw data'!$C:$C,CONCATENATE($A58,BP$1)))),0)</f>
        <v>0</v>
      </c>
      <c r="BQ58" s="5">
        <f>IFERROR(IF($A58=BQ$1,"", COUNTIF('raw data'!$B:$B,CONCATENATE($A58,BQ$1))/SUM(COUNTIF('raw data'!$B:$B,CONCATENATE($A58,BQ$1)),COUNTIF('raw data'!$C:$C,CONCATENATE($A58,BQ$1)))),0)</f>
        <v>0</v>
      </c>
      <c r="BR58" s="5">
        <f>IFERROR(IF($A58=BR$1,"", COUNTIF('raw data'!$B:$B,CONCATENATE($A58,BR$1))/SUM(COUNTIF('raw data'!$B:$B,CONCATENATE($A58,BR$1)),COUNTIF('raw data'!$C:$C,CONCATENATE($A58,BR$1)))),0)</f>
        <v>0</v>
      </c>
      <c r="BS58" s="5">
        <f>IFERROR(IF($A58=BS$1,"", COUNTIF('raw data'!$B:$B,CONCATENATE($A58,BS$1))/SUM(COUNTIF('raw data'!$B:$B,CONCATENATE($A58,BS$1)),COUNTIF('raw data'!$C:$C,CONCATENATE($A58,BS$1)))),0)</f>
        <v>0</v>
      </c>
      <c r="BT58" s="5">
        <f>IFERROR(IF($A58=BT$1,"", COUNTIF('raw data'!$B:$B,CONCATENATE($A58,BT$1))/SUM(COUNTIF('raw data'!$B:$B,CONCATENATE($A58,BT$1)),COUNTIF('raw data'!$C:$C,CONCATENATE($A58,BT$1)))),0)</f>
        <v>0</v>
      </c>
      <c r="BU58" s="5">
        <f>IFERROR(IF($A58=BU$1,"", COUNTIF('raw data'!$B:$B,CONCATENATE($A58,BU$1))/SUM(COUNTIF('raw data'!$B:$B,CONCATENATE($A58,BU$1)),COUNTIF('raw data'!$C:$C,CONCATENATE($A58,BU$1)))),0)</f>
        <v>0</v>
      </c>
      <c r="BV58" s="5">
        <f>IFERROR(IF($A58=BV$1,"", COUNTIF('raw data'!$B:$B,CONCATENATE($A58,BV$1))/SUM(COUNTIF('raw data'!$B:$B,CONCATENATE($A58,BV$1)),COUNTIF('raw data'!$C:$C,CONCATENATE($A58,BV$1)))),0)</f>
        <v>0</v>
      </c>
      <c r="BW58" s="5">
        <f>IFERROR(IF($A58=BW$1,"", COUNTIF('raw data'!$B:$B,CONCATENATE($A58,BW$1))/SUM(COUNTIF('raw data'!$B:$B,CONCATENATE($A58,BW$1)),COUNTIF('raw data'!$C:$C,CONCATENATE($A58,BW$1)))),0)</f>
        <v>1</v>
      </c>
      <c r="BX58" s="5">
        <f>IFERROR(IF($A58=BX$1,"", COUNTIF('raw data'!$B:$B,CONCATENATE($A58,BX$1))/SUM(COUNTIF('raw data'!$B:$B,CONCATENATE($A58,BX$1)),COUNTIF('raw data'!$C:$C,CONCATENATE($A58,BX$1)))),0)</f>
        <v>0</v>
      </c>
      <c r="BY58" s="5">
        <f>IFERROR(IF($A58=BY$1,"", COUNTIF('raw data'!$B:$B,CONCATENATE($A58,BY$1))/SUM(COUNTIF('raw data'!$B:$B,CONCATENATE($A58,BY$1)),COUNTIF('raw data'!$C:$C,CONCATENATE($A58,BY$1)))),0)</f>
        <v>0</v>
      </c>
      <c r="BZ58" s="5">
        <f>IFERROR(IF($A58=BZ$1,"", COUNTIF('raw data'!$B:$B,CONCATENATE($A58,BZ$1))/SUM(COUNTIF('raw data'!$B:$B,CONCATENATE($A58,BZ$1)),COUNTIF('raw data'!$C:$C,CONCATENATE($A58,BZ$1)))),0)</f>
        <v>0</v>
      </c>
      <c r="CA58" s="5">
        <f>IFERROR(IF($A58=CA$1,"", COUNTIF('raw data'!$B:$B,CONCATENATE($A58,CA$1))/SUM(COUNTIF('raw data'!$B:$B,CONCATENATE($A58,CA$1)),COUNTIF('raw data'!$C:$C,CONCATENATE($A58,CA$1)))),0)</f>
        <v>0</v>
      </c>
    </row>
    <row r="59">
      <c r="A59" s="6" t="str">
        <f>'winlose rates'!A59</f>
        <v>regular door</v>
      </c>
      <c r="B59" s="5">
        <f>IFERROR(IF($A59=B$1,"", COUNTIF('raw data'!$B:$B,CONCATENATE($A59,B$1))/SUM(COUNTIF('raw data'!$B:$B,CONCATENATE($A59,B$1)),COUNTIF('raw data'!$C:$C,CONCATENATE($A59,B$1)))),0)</f>
        <v>0</v>
      </c>
      <c r="C59" s="5">
        <f>IFERROR(IF($A59=C$1,"", COUNTIF('raw data'!$B:$B,CONCATENATE($A59,C$1))/SUM(COUNTIF('raw data'!$B:$B,CONCATENATE($A59,C$1)),COUNTIF('raw data'!$C:$C,CONCATENATE($A59,C$1)))),0)</f>
        <v>0</v>
      </c>
      <c r="D59" s="5">
        <f>IFERROR(IF($A59=D$1,"", COUNTIF('raw data'!$B:$B,CONCATENATE($A59,D$1))/SUM(COUNTIF('raw data'!$B:$B,CONCATENATE($A59,D$1)),COUNTIF('raw data'!$C:$C,CONCATENATE($A59,D$1)))),0)</f>
        <v>0</v>
      </c>
      <c r="E59" s="5">
        <f>IFERROR(IF($A59=E$1,"", COUNTIF('raw data'!$B:$B,CONCATENATE($A59,E$1))/SUM(COUNTIF('raw data'!$B:$B,CONCATENATE($A59,E$1)),COUNTIF('raw data'!$C:$C,CONCATENATE($A59,E$1)))),0)</f>
        <v>0</v>
      </c>
      <c r="F59" s="5">
        <f>IFERROR(IF($A59=F$1,"", COUNTIF('raw data'!$B:$B,CONCATENATE($A59,F$1))/SUM(COUNTIF('raw data'!$B:$B,CONCATENATE($A59,F$1)),COUNTIF('raw data'!$C:$C,CONCATENATE($A59,F$1)))),0)</f>
        <v>0</v>
      </c>
      <c r="G59" s="5">
        <f>IFERROR(IF($A59=G$1,"", COUNTIF('raw data'!$B:$B,CONCATENATE($A59,G$1))/SUM(COUNTIF('raw data'!$B:$B,CONCATENATE($A59,G$1)),COUNTIF('raw data'!$C:$C,CONCATENATE($A59,G$1)))),0)</f>
        <v>0</v>
      </c>
      <c r="H59" s="5">
        <f>IFERROR(IF($A59=H$1,"", COUNTIF('raw data'!$B:$B,CONCATENATE($A59,H$1))/SUM(COUNTIF('raw data'!$B:$B,CONCATENATE($A59,H$1)),COUNTIF('raw data'!$C:$C,CONCATENATE($A59,H$1)))),0)</f>
        <v>1</v>
      </c>
      <c r="I59" s="5">
        <f>IFERROR(IF($A59=I$1,"", COUNTIF('raw data'!$B:$B,CONCATENATE($A59,I$1))/SUM(COUNTIF('raw data'!$B:$B,CONCATENATE($A59,I$1)),COUNTIF('raw data'!$C:$C,CONCATENATE($A59,I$1)))),0)</f>
        <v>0</v>
      </c>
      <c r="J59" s="5">
        <f>IFERROR(IF($A59=J$1,"", COUNTIF('raw data'!$B:$B,CONCATENATE($A59,J$1))/SUM(COUNTIF('raw data'!$B:$B,CONCATENATE($A59,J$1)),COUNTIF('raw data'!$C:$C,CONCATENATE($A59,J$1)))),0)</f>
        <v>0</v>
      </c>
      <c r="K59" s="5">
        <f>IFERROR(IF($A59=K$1,"", COUNTIF('raw data'!$B:$B,CONCATENATE($A59,K$1))/SUM(COUNTIF('raw data'!$B:$B,CONCATENATE($A59,K$1)),COUNTIF('raw data'!$C:$C,CONCATENATE($A59,K$1)))),0)</f>
        <v>0</v>
      </c>
      <c r="L59" s="5">
        <f>IFERROR(IF($A59=L$1,"", COUNTIF('raw data'!$B:$B,CONCATENATE($A59,L$1))/SUM(COUNTIF('raw data'!$B:$B,CONCATENATE($A59,L$1)),COUNTIF('raw data'!$C:$C,CONCATENATE($A59,L$1)))),0)</f>
        <v>0</v>
      </c>
      <c r="M59" s="5">
        <f>IFERROR(IF($A59=M$1,"", COUNTIF('raw data'!$B:$B,CONCATENATE($A59,M$1))/SUM(COUNTIF('raw data'!$B:$B,CONCATENATE($A59,M$1)),COUNTIF('raw data'!$C:$C,CONCATENATE($A59,M$1)))),0)</f>
        <v>0</v>
      </c>
      <c r="N59" s="5">
        <f>IFERROR(IF($A59=N$1,"", COUNTIF('raw data'!$B:$B,CONCATENATE($A59,N$1))/SUM(COUNTIF('raw data'!$B:$B,CONCATENATE($A59,N$1)),COUNTIF('raw data'!$C:$C,CONCATENATE($A59,N$1)))),0)</f>
        <v>0</v>
      </c>
      <c r="O59" s="5">
        <f>IFERROR(IF($A59=O$1,"", COUNTIF('raw data'!$B:$B,CONCATENATE($A59,O$1))/SUM(COUNTIF('raw data'!$B:$B,CONCATENATE($A59,O$1)),COUNTIF('raw data'!$C:$C,CONCATENATE($A59,O$1)))),0)</f>
        <v>0</v>
      </c>
      <c r="P59" s="5">
        <f>IFERROR(IF($A59=P$1,"", COUNTIF('raw data'!$B:$B,CONCATENATE($A59,P$1))/SUM(COUNTIF('raw data'!$B:$B,CONCATENATE($A59,P$1)),COUNTIF('raw data'!$C:$C,CONCATENATE($A59,P$1)))),0)</f>
        <v>0</v>
      </c>
      <c r="Q59" s="5">
        <f>IFERROR(IF($A59=Q$1,"", COUNTIF('raw data'!$B:$B,CONCATENATE($A59,Q$1))/SUM(COUNTIF('raw data'!$B:$B,CONCATENATE($A59,Q$1)),COUNTIF('raw data'!$C:$C,CONCATENATE($A59,Q$1)))),0)</f>
        <v>0</v>
      </c>
      <c r="R59" s="5">
        <f>IFERROR(IF($A59=R$1,"", COUNTIF('raw data'!$B:$B,CONCATENATE($A59,R$1))/SUM(COUNTIF('raw data'!$B:$B,CONCATENATE($A59,R$1)),COUNTIF('raw data'!$C:$C,CONCATENATE($A59,R$1)))),0)</f>
        <v>0</v>
      </c>
      <c r="S59" s="5">
        <f>IFERROR(IF($A59=S$1,"", COUNTIF('raw data'!$B:$B,CONCATENATE($A59,S$1))/SUM(COUNTIF('raw data'!$B:$B,CONCATENATE($A59,S$1)),COUNTIF('raw data'!$C:$C,CONCATENATE($A59,S$1)))),0)</f>
        <v>0</v>
      </c>
      <c r="T59" s="5">
        <f>IFERROR(IF($A59=T$1,"", COUNTIF('raw data'!$B:$B,CONCATENATE($A59,T$1))/SUM(COUNTIF('raw data'!$B:$B,CONCATENATE($A59,T$1)),COUNTIF('raw data'!$C:$C,CONCATENATE($A59,T$1)))),0)</f>
        <v>0</v>
      </c>
      <c r="U59" s="5">
        <f>IFERROR(IF($A59=U$1,"", COUNTIF('raw data'!$B:$B,CONCATENATE($A59,U$1))/SUM(COUNTIF('raw data'!$B:$B,CONCATENATE($A59,U$1)),COUNTIF('raw data'!$C:$C,CONCATENATE($A59,U$1)))),0)</f>
        <v>0</v>
      </c>
      <c r="V59" s="5">
        <f>IFERROR(IF($A59=V$1,"", COUNTIF('raw data'!$B:$B,CONCATENATE($A59,V$1))/SUM(COUNTIF('raw data'!$B:$B,CONCATENATE($A59,V$1)),COUNTIF('raw data'!$C:$C,CONCATENATE($A59,V$1)))),0)</f>
        <v>0</v>
      </c>
      <c r="W59" s="5">
        <f>IFERROR(IF($A59=W$1,"", COUNTIF('raw data'!$B:$B,CONCATENATE($A59,W$1))/SUM(COUNTIF('raw data'!$B:$B,CONCATENATE($A59,W$1)),COUNTIF('raw data'!$C:$C,CONCATENATE($A59,W$1)))),0)</f>
        <v>0</v>
      </c>
      <c r="X59" s="5">
        <f>IFERROR(IF($A59=X$1,"", COUNTIF('raw data'!$B:$B,CONCATENATE($A59,X$1))/SUM(COUNTIF('raw data'!$B:$B,CONCATENATE($A59,X$1)),COUNTIF('raw data'!$C:$C,CONCATENATE($A59,X$1)))),0)</f>
        <v>0</v>
      </c>
      <c r="Y59" s="5">
        <f>IFERROR(IF($A59=Y$1,"", COUNTIF('raw data'!$B:$B,CONCATENATE($A59,Y$1))/SUM(COUNTIF('raw data'!$B:$B,CONCATENATE($A59,Y$1)),COUNTIF('raw data'!$C:$C,CONCATENATE($A59,Y$1)))),0)</f>
        <v>0</v>
      </c>
      <c r="Z59" s="5">
        <f>IFERROR(IF($A59=Z$1,"", COUNTIF('raw data'!$B:$B,CONCATENATE($A59,Z$1))/SUM(COUNTIF('raw data'!$B:$B,CONCATENATE($A59,Z$1)),COUNTIF('raw data'!$C:$C,CONCATENATE($A59,Z$1)))),0)</f>
        <v>0</v>
      </c>
      <c r="AA59" s="5">
        <f>IFERROR(IF($A59=AA$1,"", COUNTIF('raw data'!$B:$B,CONCATENATE($A59,AA$1))/SUM(COUNTIF('raw data'!$B:$B,CONCATENATE($A59,AA$1)),COUNTIF('raw data'!$C:$C,CONCATENATE($A59,AA$1)))),0)</f>
        <v>0</v>
      </c>
      <c r="AB59" s="5">
        <f>IFERROR(IF($A59=AB$1,"", COUNTIF('raw data'!$B:$B,CONCATENATE($A59,AB$1))/SUM(COUNTIF('raw data'!$B:$B,CONCATENATE($A59,AB$1)),COUNTIF('raw data'!$C:$C,CONCATENATE($A59,AB$1)))),0)</f>
        <v>0</v>
      </c>
      <c r="AC59" s="5">
        <f>IFERROR(IF($A59=AC$1,"", COUNTIF('raw data'!$B:$B,CONCATENATE($A59,AC$1))/SUM(COUNTIF('raw data'!$B:$B,CONCATENATE($A59,AC$1)),COUNTIF('raw data'!$C:$C,CONCATENATE($A59,AC$1)))),0)</f>
        <v>0</v>
      </c>
      <c r="AD59" s="5">
        <f>IFERROR(IF($A59=AD$1,"", COUNTIF('raw data'!$B:$B,CONCATENATE($A59,AD$1))/SUM(COUNTIF('raw data'!$B:$B,CONCATENATE($A59,AD$1)),COUNTIF('raw data'!$C:$C,CONCATENATE($A59,AD$1)))),0)</f>
        <v>0</v>
      </c>
      <c r="AE59" s="5">
        <f>IFERROR(IF($A59=AE$1,"", COUNTIF('raw data'!$B:$B,CONCATENATE($A59,AE$1))/SUM(COUNTIF('raw data'!$B:$B,CONCATENATE($A59,AE$1)),COUNTIF('raw data'!$C:$C,CONCATENATE($A59,AE$1)))),0)</f>
        <v>0</v>
      </c>
      <c r="AF59" s="5">
        <f>IFERROR(IF($A59=AF$1,"", COUNTIF('raw data'!$B:$B,CONCATENATE($A59,AF$1))/SUM(COUNTIF('raw data'!$B:$B,CONCATENATE($A59,AF$1)),COUNTIF('raw data'!$C:$C,CONCATENATE($A59,AF$1)))),0)</f>
        <v>0</v>
      </c>
      <c r="AG59" s="5">
        <f>IFERROR(IF($A59=AG$1,"", COUNTIF('raw data'!$B:$B,CONCATENATE($A59,AG$1))/SUM(COUNTIF('raw data'!$B:$B,CONCATENATE($A59,AG$1)),COUNTIF('raw data'!$C:$C,CONCATENATE($A59,AG$1)))),0)</f>
        <v>0</v>
      </c>
      <c r="AH59" s="5">
        <f>IFERROR(IF($A59=AH$1,"", COUNTIF('raw data'!$B:$B,CONCATENATE($A59,AH$1))/SUM(COUNTIF('raw data'!$B:$B,CONCATENATE($A59,AH$1)),COUNTIF('raw data'!$C:$C,CONCATENATE($A59,AH$1)))),0)</f>
        <v>0</v>
      </c>
      <c r="AI59" s="5">
        <f>IFERROR(IF($A59=AI$1,"", COUNTIF('raw data'!$B:$B,CONCATENATE($A59,AI$1))/SUM(COUNTIF('raw data'!$B:$B,CONCATENATE($A59,AI$1)),COUNTIF('raw data'!$C:$C,CONCATENATE($A59,AI$1)))),0)</f>
        <v>0</v>
      </c>
      <c r="AJ59" s="5">
        <f>IFERROR(IF($A59=AJ$1,"", COUNTIF('raw data'!$B:$B,CONCATENATE($A59,AJ$1))/SUM(COUNTIF('raw data'!$B:$B,CONCATENATE($A59,AJ$1)),COUNTIF('raw data'!$C:$C,CONCATENATE($A59,AJ$1)))),0)</f>
        <v>0</v>
      </c>
      <c r="AK59" s="5">
        <f>IFERROR(IF($A59=AK$1,"", COUNTIF('raw data'!$B:$B,CONCATENATE($A59,AK$1))/SUM(COUNTIF('raw data'!$B:$B,CONCATENATE($A59,AK$1)),COUNTIF('raw data'!$C:$C,CONCATENATE($A59,AK$1)))),0)</f>
        <v>0</v>
      </c>
      <c r="AL59" s="5">
        <f>IFERROR(IF($A59=AL$1,"", COUNTIF('raw data'!$B:$B,CONCATENATE($A59,AL$1))/SUM(COUNTIF('raw data'!$B:$B,CONCATENATE($A59,AL$1)),COUNTIF('raw data'!$C:$C,CONCATENATE($A59,AL$1)))),0)</f>
        <v>0</v>
      </c>
      <c r="AM59" s="5">
        <f>IFERROR(IF($A59=AM$1,"", COUNTIF('raw data'!$B:$B,CONCATENATE($A59,AM$1))/SUM(COUNTIF('raw data'!$B:$B,CONCATENATE($A59,AM$1)),COUNTIF('raw data'!$C:$C,CONCATENATE($A59,AM$1)))),0)</f>
        <v>0</v>
      </c>
      <c r="AN59" s="5">
        <f>IFERROR(IF($A59=AN$1,"", COUNTIF('raw data'!$B:$B,CONCATENATE($A59,AN$1))/SUM(COUNTIF('raw data'!$B:$B,CONCATENATE($A59,AN$1)),COUNTIF('raw data'!$C:$C,CONCATENATE($A59,AN$1)))),0)</f>
        <v>0</v>
      </c>
      <c r="AO59" s="5">
        <f>IFERROR(IF($A59=AO$1,"", COUNTIF('raw data'!$B:$B,CONCATENATE($A59,AO$1))/SUM(COUNTIF('raw data'!$B:$B,CONCATENATE($A59,AO$1)),COUNTIF('raw data'!$C:$C,CONCATENATE($A59,AO$1)))),0)</f>
        <v>0</v>
      </c>
      <c r="AP59" s="5">
        <f>IFERROR(IF($A59=AP$1,"", COUNTIF('raw data'!$B:$B,CONCATENATE($A59,AP$1))/SUM(COUNTIF('raw data'!$B:$B,CONCATENATE($A59,AP$1)),COUNTIF('raw data'!$C:$C,CONCATENATE($A59,AP$1)))),0)</f>
        <v>0</v>
      </c>
      <c r="AQ59" s="5">
        <f>IFERROR(IF($A59=AQ$1,"", COUNTIF('raw data'!$B:$B,CONCATENATE($A59,AQ$1))/SUM(COUNTIF('raw data'!$B:$B,CONCATENATE($A59,AQ$1)),COUNTIF('raw data'!$C:$C,CONCATENATE($A59,AQ$1)))),0)</f>
        <v>0</v>
      </c>
      <c r="AR59" s="5">
        <f>IFERROR(IF($A59=AR$1,"", COUNTIF('raw data'!$B:$B,CONCATENATE($A59,AR$1))/SUM(COUNTIF('raw data'!$B:$B,CONCATENATE($A59,AR$1)),COUNTIF('raw data'!$C:$C,CONCATENATE($A59,AR$1)))),0)</f>
        <v>0</v>
      </c>
      <c r="AS59" s="5">
        <f>IFERROR(IF($A59=AS$1,"", COUNTIF('raw data'!$B:$B,CONCATENATE($A59,AS$1))/SUM(COUNTIF('raw data'!$B:$B,CONCATENATE($A59,AS$1)),COUNTIF('raw data'!$C:$C,CONCATENATE($A59,AS$1)))),0)</f>
        <v>0</v>
      </c>
      <c r="AT59" s="5">
        <f>IFERROR(IF($A59=AT$1,"", COUNTIF('raw data'!$B:$B,CONCATENATE($A59,AT$1))/SUM(COUNTIF('raw data'!$B:$B,CONCATENATE($A59,AT$1)),COUNTIF('raw data'!$C:$C,CONCATENATE($A59,AT$1)))),0)</f>
        <v>0</v>
      </c>
      <c r="AU59" s="5">
        <f>IFERROR(IF($A59=AU$1,"", COUNTIF('raw data'!$B:$B,CONCATENATE($A59,AU$1))/SUM(COUNTIF('raw data'!$B:$B,CONCATENATE($A59,AU$1)),COUNTIF('raw data'!$C:$C,CONCATENATE($A59,AU$1)))),0)</f>
        <v>0</v>
      </c>
      <c r="AV59" s="5">
        <f>IFERROR(IF($A59=AV$1,"", COUNTIF('raw data'!$B:$B,CONCATENATE($A59,AV$1))/SUM(COUNTIF('raw data'!$B:$B,CONCATENATE($A59,AV$1)),COUNTIF('raw data'!$C:$C,CONCATENATE($A59,AV$1)))),0)</f>
        <v>0</v>
      </c>
      <c r="AW59" s="5">
        <f>IFERROR(IF($A59=AW$1,"", COUNTIF('raw data'!$B:$B,CONCATENATE($A59,AW$1))/SUM(COUNTIF('raw data'!$B:$B,CONCATENATE($A59,AW$1)),COUNTIF('raw data'!$C:$C,CONCATENATE($A59,AW$1)))),0)</f>
        <v>0</v>
      </c>
      <c r="AX59" s="5">
        <f>IFERROR(IF($A59=AX$1,"", COUNTIF('raw data'!$B:$B,CONCATENATE($A59,AX$1))/SUM(COUNTIF('raw data'!$B:$B,CONCATENATE($A59,AX$1)),COUNTIF('raw data'!$C:$C,CONCATENATE($A59,AX$1)))),0)</f>
        <v>0</v>
      </c>
      <c r="AY59" s="5">
        <f>IFERROR(IF($A59=AY$1,"", COUNTIF('raw data'!$B:$B,CONCATENATE($A59,AY$1))/SUM(COUNTIF('raw data'!$B:$B,CONCATENATE($A59,AY$1)),COUNTIF('raw data'!$C:$C,CONCATENATE($A59,AY$1)))),0)</f>
        <v>0</v>
      </c>
      <c r="AZ59" s="5">
        <f>IFERROR(IF($A59=AZ$1,"", COUNTIF('raw data'!$B:$B,CONCATENATE($A59,AZ$1))/SUM(COUNTIF('raw data'!$B:$B,CONCATENATE($A59,AZ$1)),COUNTIF('raw data'!$C:$C,CONCATENATE($A59,AZ$1)))),0)</f>
        <v>0</v>
      </c>
      <c r="BA59" s="5">
        <f>IFERROR(IF($A59=BA$1,"", COUNTIF('raw data'!$B:$B,CONCATENATE($A59,BA$1))/SUM(COUNTIF('raw data'!$B:$B,CONCATENATE($A59,BA$1)),COUNTIF('raw data'!$C:$C,CONCATENATE($A59,BA$1)))),0)</f>
        <v>0</v>
      </c>
      <c r="BB59" s="5">
        <f>IFERROR(IF($A59=BB$1,"", COUNTIF('raw data'!$B:$B,CONCATENATE($A59,BB$1))/SUM(COUNTIF('raw data'!$B:$B,CONCATENATE($A59,BB$1)),COUNTIF('raw data'!$C:$C,CONCATENATE($A59,BB$1)))),0)</f>
        <v>0</v>
      </c>
      <c r="BC59" s="5">
        <f>IFERROR(IF($A59=BC$1,"", COUNTIF('raw data'!$B:$B,CONCATENATE($A59,BC$1))/SUM(COUNTIF('raw data'!$B:$B,CONCATENATE($A59,BC$1)),COUNTIF('raw data'!$C:$C,CONCATENATE($A59,BC$1)))),0)</f>
        <v>0</v>
      </c>
      <c r="BD59" s="5">
        <f>IFERROR(IF($A59=BD$1,"", COUNTIF('raw data'!$B:$B,CONCATENATE($A59,BD$1))/SUM(COUNTIF('raw data'!$B:$B,CONCATENATE($A59,BD$1)),COUNTIF('raw data'!$C:$C,CONCATENATE($A59,BD$1)))),0)</f>
        <v>0</v>
      </c>
      <c r="BE59" s="5">
        <f>IFERROR(IF($A59=BE$1,"", COUNTIF('raw data'!$B:$B,CONCATENATE($A59,BE$1))/SUM(COUNTIF('raw data'!$B:$B,CONCATENATE($A59,BE$1)),COUNTIF('raw data'!$C:$C,CONCATENATE($A59,BE$1)))),0)</f>
        <v>0</v>
      </c>
      <c r="BF59" s="5">
        <f>IFERROR(IF($A59=BF$1,"", COUNTIF('raw data'!$B:$B,CONCATENATE($A59,BF$1))/SUM(COUNTIF('raw data'!$B:$B,CONCATENATE($A59,BF$1)),COUNTIF('raw data'!$C:$C,CONCATENATE($A59,BF$1)))),0)</f>
        <v>0</v>
      </c>
      <c r="BG59" s="5" t="str">
        <f>IFERROR(IF($A59=BG$1,"", COUNTIF('raw data'!$B:$B,CONCATENATE($A59,BG$1))/SUM(COUNTIF('raw data'!$B:$B,CONCATENATE($A59,BG$1)),COUNTIF('raw data'!$C:$C,CONCATENATE($A59,BG$1)))),0)</f>
        <v/>
      </c>
      <c r="BH59" s="5">
        <f>IFERROR(IF($A59=BH$1,"", COUNTIF('raw data'!$B:$B,CONCATENATE($A59,BH$1))/SUM(COUNTIF('raw data'!$B:$B,CONCATENATE($A59,BH$1)),COUNTIF('raw data'!$C:$C,CONCATENATE($A59,BH$1)))),0)</f>
        <v>0</v>
      </c>
      <c r="BI59" s="5">
        <f>IFERROR(IF($A59=BI$1,"", COUNTIF('raw data'!$B:$B,CONCATENATE($A59,BI$1))/SUM(COUNTIF('raw data'!$B:$B,CONCATENATE($A59,BI$1)),COUNTIF('raw data'!$C:$C,CONCATENATE($A59,BI$1)))),0)</f>
        <v>0</v>
      </c>
      <c r="BJ59" s="5">
        <f>IFERROR(IF($A59=BJ$1,"", COUNTIF('raw data'!$B:$B,CONCATENATE($A59,BJ$1))/SUM(COUNTIF('raw data'!$B:$B,CONCATENATE($A59,BJ$1)),COUNTIF('raw data'!$C:$C,CONCATENATE($A59,BJ$1)))),0)</f>
        <v>0</v>
      </c>
      <c r="BK59" s="5">
        <f>IFERROR(IF($A59=BK$1,"", COUNTIF('raw data'!$B:$B,CONCATENATE($A59,BK$1))/SUM(COUNTIF('raw data'!$B:$B,CONCATENATE($A59,BK$1)),COUNTIF('raw data'!$C:$C,CONCATENATE($A59,BK$1)))),0)</f>
        <v>0</v>
      </c>
      <c r="BL59" s="5">
        <f>IFERROR(IF($A59=BL$1,"", COUNTIF('raw data'!$B:$B,CONCATENATE($A59,BL$1))/SUM(COUNTIF('raw data'!$B:$B,CONCATENATE($A59,BL$1)),COUNTIF('raw data'!$C:$C,CONCATENATE($A59,BL$1)))),0)</f>
        <v>0</v>
      </c>
      <c r="BM59" s="5">
        <f>IFERROR(IF($A59=BM$1,"", COUNTIF('raw data'!$B:$B,CONCATENATE($A59,BM$1))/SUM(COUNTIF('raw data'!$B:$B,CONCATENATE($A59,BM$1)),COUNTIF('raw data'!$C:$C,CONCATENATE($A59,BM$1)))),0)</f>
        <v>0</v>
      </c>
      <c r="BN59" s="5">
        <f>IFERROR(IF($A59=BN$1,"", COUNTIF('raw data'!$B:$B,CONCATENATE($A59,BN$1))/SUM(COUNTIF('raw data'!$B:$B,CONCATENATE($A59,BN$1)),COUNTIF('raw data'!$C:$C,CONCATENATE($A59,BN$1)))),0)</f>
        <v>0.5</v>
      </c>
      <c r="BO59" s="5">
        <f>IFERROR(IF($A59=BO$1,"", COUNTIF('raw data'!$B:$B,CONCATENATE($A59,BO$1))/SUM(COUNTIF('raw data'!$B:$B,CONCATENATE($A59,BO$1)),COUNTIF('raw data'!$C:$C,CONCATENATE($A59,BO$1)))),0)</f>
        <v>0</v>
      </c>
      <c r="BP59" s="5">
        <f>IFERROR(IF($A59=BP$1,"", COUNTIF('raw data'!$B:$B,CONCATENATE($A59,BP$1))/SUM(COUNTIF('raw data'!$B:$B,CONCATENATE($A59,BP$1)),COUNTIF('raw data'!$C:$C,CONCATENATE($A59,BP$1)))),0)</f>
        <v>0</v>
      </c>
      <c r="BQ59" s="5">
        <f>IFERROR(IF($A59=BQ$1,"", COUNTIF('raw data'!$B:$B,CONCATENATE($A59,BQ$1))/SUM(COUNTIF('raw data'!$B:$B,CONCATENATE($A59,BQ$1)),COUNTIF('raw data'!$C:$C,CONCATENATE($A59,BQ$1)))),0)</f>
        <v>0</v>
      </c>
      <c r="BR59" s="5">
        <f>IFERROR(IF($A59=BR$1,"", COUNTIF('raw data'!$B:$B,CONCATENATE($A59,BR$1))/SUM(COUNTIF('raw data'!$B:$B,CONCATENATE($A59,BR$1)),COUNTIF('raw data'!$C:$C,CONCATENATE($A59,BR$1)))),0)</f>
        <v>0</v>
      </c>
      <c r="BS59" s="5">
        <f>IFERROR(IF($A59=BS$1,"", COUNTIF('raw data'!$B:$B,CONCATENATE($A59,BS$1))/SUM(COUNTIF('raw data'!$B:$B,CONCATENATE($A59,BS$1)),COUNTIF('raw data'!$C:$C,CONCATENATE($A59,BS$1)))),0)</f>
        <v>0</v>
      </c>
      <c r="BT59" s="5">
        <f>IFERROR(IF($A59=BT$1,"", COUNTIF('raw data'!$B:$B,CONCATENATE($A59,BT$1))/SUM(COUNTIF('raw data'!$B:$B,CONCATENATE($A59,BT$1)),COUNTIF('raw data'!$C:$C,CONCATENATE($A59,BT$1)))),0)</f>
        <v>0</v>
      </c>
      <c r="BU59" s="5">
        <f>IFERROR(IF($A59=BU$1,"", COUNTIF('raw data'!$B:$B,CONCATENATE($A59,BU$1))/SUM(COUNTIF('raw data'!$B:$B,CONCATENATE($A59,BU$1)),COUNTIF('raw data'!$C:$C,CONCATENATE($A59,BU$1)))),0)</f>
        <v>0</v>
      </c>
      <c r="BV59" s="5">
        <f>IFERROR(IF($A59=BV$1,"", COUNTIF('raw data'!$B:$B,CONCATENATE($A59,BV$1))/SUM(COUNTIF('raw data'!$B:$B,CONCATENATE($A59,BV$1)),COUNTIF('raw data'!$C:$C,CONCATENATE($A59,BV$1)))),0)</f>
        <v>0</v>
      </c>
      <c r="BW59" s="5">
        <f>IFERROR(IF($A59=BW$1,"", COUNTIF('raw data'!$B:$B,CONCATENATE($A59,BW$1))/SUM(COUNTIF('raw data'!$B:$B,CONCATENATE($A59,BW$1)),COUNTIF('raw data'!$C:$C,CONCATENATE($A59,BW$1)))),0)</f>
        <v>0</v>
      </c>
      <c r="BX59" s="5">
        <f>IFERROR(IF($A59=BX$1,"", COUNTIF('raw data'!$B:$B,CONCATENATE($A59,BX$1))/SUM(COUNTIF('raw data'!$B:$B,CONCATENATE($A59,BX$1)),COUNTIF('raw data'!$C:$C,CONCATENATE($A59,BX$1)))),0)</f>
        <v>0</v>
      </c>
      <c r="BY59" s="5">
        <f>IFERROR(IF($A59=BY$1,"", COUNTIF('raw data'!$B:$B,CONCATENATE($A59,BY$1))/SUM(COUNTIF('raw data'!$B:$B,CONCATENATE($A59,BY$1)),COUNTIF('raw data'!$C:$C,CONCATENATE($A59,BY$1)))),0)</f>
        <v>1</v>
      </c>
      <c r="BZ59" s="5">
        <f>IFERROR(IF($A59=BZ$1,"", COUNTIF('raw data'!$B:$B,CONCATENATE($A59,BZ$1))/SUM(COUNTIF('raw data'!$B:$B,CONCATENATE($A59,BZ$1)),COUNTIF('raw data'!$C:$C,CONCATENATE($A59,BZ$1)))),0)</f>
        <v>0</v>
      </c>
      <c r="CA59" s="5">
        <f>IFERROR(IF($A59=CA$1,"", COUNTIF('raw data'!$B:$B,CONCATENATE($A59,CA$1))/SUM(COUNTIF('raw data'!$B:$B,CONCATENATE($A59,CA$1)),COUNTIF('raw data'!$C:$C,CONCATENATE($A59,CA$1)))),0)</f>
        <v>0</v>
      </c>
    </row>
    <row r="60">
      <c r="A60" s="6" t="str">
        <f>'winlose rates'!A60</f>
        <v>rocky wrench</v>
      </c>
      <c r="B60" s="5">
        <f>IFERROR(IF($A60=B$1,"", COUNTIF('raw data'!$B:$B,CONCATENATE($A60,B$1))/SUM(COUNTIF('raw data'!$B:$B,CONCATENATE($A60,B$1)),COUNTIF('raw data'!$C:$C,CONCATENATE($A60,B$1)))),0)</f>
        <v>0</v>
      </c>
      <c r="C60" s="5">
        <f>IFERROR(IF($A60=C$1,"", COUNTIF('raw data'!$B:$B,CONCATENATE($A60,C$1))/SUM(COUNTIF('raw data'!$B:$B,CONCATENATE($A60,C$1)),COUNTIF('raw data'!$C:$C,CONCATENATE($A60,C$1)))),0)</f>
        <v>0</v>
      </c>
      <c r="D60" s="5">
        <f>IFERROR(IF($A60=D$1,"", COUNTIF('raw data'!$B:$B,CONCATENATE($A60,D$1))/SUM(COUNTIF('raw data'!$B:$B,CONCATENATE($A60,D$1)),COUNTIF('raw data'!$C:$C,CONCATENATE($A60,D$1)))),0)</f>
        <v>0</v>
      </c>
      <c r="E60" s="5">
        <f>IFERROR(IF($A60=E$1,"", COUNTIF('raw data'!$B:$B,CONCATENATE($A60,E$1))/SUM(COUNTIF('raw data'!$B:$B,CONCATENATE($A60,E$1)),COUNTIF('raw data'!$C:$C,CONCATENATE($A60,E$1)))),0)</f>
        <v>0</v>
      </c>
      <c r="F60" s="5">
        <f>IFERROR(IF($A60=F$1,"", COUNTIF('raw data'!$B:$B,CONCATENATE($A60,F$1))/SUM(COUNTIF('raw data'!$B:$B,CONCATENATE($A60,F$1)),COUNTIF('raw data'!$C:$C,CONCATENATE($A60,F$1)))),0)</f>
        <v>0</v>
      </c>
      <c r="G60" s="5">
        <f>IFERROR(IF($A60=G$1,"", COUNTIF('raw data'!$B:$B,CONCATENATE($A60,G$1))/SUM(COUNTIF('raw data'!$B:$B,CONCATENATE($A60,G$1)),COUNTIF('raw data'!$C:$C,CONCATENATE($A60,G$1)))),0)</f>
        <v>0</v>
      </c>
      <c r="H60" s="5">
        <f>IFERROR(IF($A60=H$1,"", COUNTIF('raw data'!$B:$B,CONCATENATE($A60,H$1))/SUM(COUNTIF('raw data'!$B:$B,CONCATENATE($A60,H$1)),COUNTIF('raw data'!$C:$C,CONCATENATE($A60,H$1)))),0)</f>
        <v>0</v>
      </c>
      <c r="I60" s="5">
        <f>IFERROR(IF($A60=I$1,"", COUNTIF('raw data'!$B:$B,CONCATENATE($A60,I$1))/SUM(COUNTIF('raw data'!$B:$B,CONCATENATE($A60,I$1)),COUNTIF('raw data'!$C:$C,CONCATENATE($A60,I$1)))),0)</f>
        <v>0</v>
      </c>
      <c r="J60" s="5">
        <f>IFERROR(IF($A60=J$1,"", COUNTIF('raw data'!$B:$B,CONCATENATE($A60,J$1))/SUM(COUNTIF('raw data'!$B:$B,CONCATENATE($A60,J$1)),COUNTIF('raw data'!$C:$C,CONCATENATE($A60,J$1)))),0)</f>
        <v>0</v>
      </c>
      <c r="K60" s="5">
        <f>IFERROR(IF($A60=K$1,"", COUNTIF('raw data'!$B:$B,CONCATENATE($A60,K$1))/SUM(COUNTIF('raw data'!$B:$B,CONCATENATE($A60,K$1)),COUNTIF('raw data'!$C:$C,CONCATENATE($A60,K$1)))),0)</f>
        <v>0</v>
      </c>
      <c r="L60" s="5">
        <f>IFERROR(IF($A60=L$1,"", COUNTIF('raw data'!$B:$B,CONCATENATE($A60,L$1))/SUM(COUNTIF('raw data'!$B:$B,CONCATENATE($A60,L$1)),COUNTIF('raw data'!$C:$C,CONCATENATE($A60,L$1)))),0)</f>
        <v>0</v>
      </c>
      <c r="M60" s="5">
        <f>IFERROR(IF($A60=M$1,"", COUNTIF('raw data'!$B:$B,CONCATENATE($A60,M$1))/SUM(COUNTIF('raw data'!$B:$B,CONCATENATE($A60,M$1)),COUNTIF('raw data'!$C:$C,CONCATENATE($A60,M$1)))),0)</f>
        <v>0</v>
      </c>
      <c r="N60" s="5">
        <f>IFERROR(IF($A60=N$1,"", COUNTIF('raw data'!$B:$B,CONCATENATE($A60,N$1))/SUM(COUNTIF('raw data'!$B:$B,CONCATENATE($A60,N$1)),COUNTIF('raw data'!$C:$C,CONCATENATE($A60,N$1)))),0)</f>
        <v>0</v>
      </c>
      <c r="O60" s="5">
        <f>IFERROR(IF($A60=O$1,"", COUNTIF('raw data'!$B:$B,CONCATENATE($A60,O$1))/SUM(COUNTIF('raw data'!$B:$B,CONCATENATE($A60,O$1)),COUNTIF('raw data'!$C:$C,CONCATENATE($A60,O$1)))),0)</f>
        <v>0</v>
      </c>
      <c r="P60" s="5">
        <f>IFERROR(IF($A60=P$1,"", COUNTIF('raw data'!$B:$B,CONCATENATE($A60,P$1))/SUM(COUNTIF('raw data'!$B:$B,CONCATENATE($A60,P$1)),COUNTIF('raw data'!$C:$C,CONCATENATE($A60,P$1)))),0)</f>
        <v>0</v>
      </c>
      <c r="Q60" s="5">
        <f>IFERROR(IF($A60=Q$1,"", COUNTIF('raw data'!$B:$B,CONCATENATE($A60,Q$1))/SUM(COUNTIF('raw data'!$B:$B,CONCATENATE($A60,Q$1)),COUNTIF('raw data'!$C:$C,CONCATENATE($A60,Q$1)))),0)</f>
        <v>0</v>
      </c>
      <c r="R60" s="5">
        <f>IFERROR(IF($A60=R$1,"", COUNTIF('raw data'!$B:$B,CONCATENATE($A60,R$1))/SUM(COUNTIF('raw data'!$B:$B,CONCATENATE($A60,R$1)),COUNTIF('raw data'!$C:$C,CONCATENATE($A60,R$1)))),0)</f>
        <v>0</v>
      </c>
      <c r="S60" s="5">
        <f>IFERROR(IF($A60=S$1,"", COUNTIF('raw data'!$B:$B,CONCATENATE($A60,S$1))/SUM(COUNTIF('raw data'!$B:$B,CONCATENATE($A60,S$1)),COUNTIF('raw data'!$C:$C,CONCATENATE($A60,S$1)))),0)</f>
        <v>0</v>
      </c>
      <c r="T60" s="5">
        <f>IFERROR(IF($A60=T$1,"", COUNTIF('raw data'!$B:$B,CONCATENATE($A60,T$1))/SUM(COUNTIF('raw data'!$B:$B,CONCATENATE($A60,T$1)),COUNTIF('raw data'!$C:$C,CONCATENATE($A60,T$1)))),0)</f>
        <v>0</v>
      </c>
      <c r="U60" s="5">
        <f>IFERROR(IF($A60=U$1,"", COUNTIF('raw data'!$B:$B,CONCATENATE($A60,U$1))/SUM(COUNTIF('raw data'!$B:$B,CONCATENATE($A60,U$1)),COUNTIF('raw data'!$C:$C,CONCATENATE($A60,U$1)))),0)</f>
        <v>0</v>
      </c>
      <c r="V60" s="5">
        <f>IFERROR(IF($A60=V$1,"", COUNTIF('raw data'!$B:$B,CONCATENATE($A60,V$1))/SUM(COUNTIF('raw data'!$B:$B,CONCATENATE($A60,V$1)),COUNTIF('raw data'!$C:$C,CONCATENATE($A60,V$1)))),0)</f>
        <v>0</v>
      </c>
      <c r="W60" s="5">
        <f>IFERROR(IF($A60=W$1,"", COUNTIF('raw data'!$B:$B,CONCATENATE($A60,W$1))/SUM(COUNTIF('raw data'!$B:$B,CONCATENATE($A60,W$1)),COUNTIF('raw data'!$C:$C,CONCATENATE($A60,W$1)))),0)</f>
        <v>0</v>
      </c>
      <c r="X60" s="5">
        <f>IFERROR(IF($A60=X$1,"", COUNTIF('raw data'!$B:$B,CONCATENATE($A60,X$1))/SUM(COUNTIF('raw data'!$B:$B,CONCATENATE($A60,X$1)),COUNTIF('raw data'!$C:$C,CONCATENATE($A60,X$1)))),0)</f>
        <v>0</v>
      </c>
      <c r="Y60" s="5">
        <f>IFERROR(IF($A60=Y$1,"", COUNTIF('raw data'!$B:$B,CONCATENATE($A60,Y$1))/SUM(COUNTIF('raw data'!$B:$B,CONCATENATE($A60,Y$1)),COUNTIF('raw data'!$C:$C,CONCATENATE($A60,Y$1)))),0)</f>
        <v>0</v>
      </c>
      <c r="Z60" s="5">
        <f>IFERROR(IF($A60=Z$1,"", COUNTIF('raw data'!$B:$B,CONCATENATE($A60,Z$1))/SUM(COUNTIF('raw data'!$B:$B,CONCATENATE($A60,Z$1)),COUNTIF('raw data'!$C:$C,CONCATENATE($A60,Z$1)))),0)</f>
        <v>0</v>
      </c>
      <c r="AA60" s="5">
        <f>IFERROR(IF($A60=AA$1,"", COUNTIF('raw data'!$B:$B,CONCATENATE($A60,AA$1))/SUM(COUNTIF('raw data'!$B:$B,CONCATENATE($A60,AA$1)),COUNTIF('raw data'!$C:$C,CONCATENATE($A60,AA$1)))),0)</f>
        <v>0</v>
      </c>
      <c r="AB60" s="5">
        <f>IFERROR(IF($A60=AB$1,"", COUNTIF('raw data'!$B:$B,CONCATENATE($A60,AB$1))/SUM(COUNTIF('raw data'!$B:$B,CONCATENATE($A60,AB$1)),COUNTIF('raw data'!$C:$C,CONCATENATE($A60,AB$1)))),0)</f>
        <v>0</v>
      </c>
      <c r="AC60" s="5">
        <f>IFERROR(IF($A60=AC$1,"", COUNTIF('raw data'!$B:$B,CONCATENATE($A60,AC$1))/SUM(COUNTIF('raw data'!$B:$B,CONCATENATE($A60,AC$1)),COUNTIF('raw data'!$C:$C,CONCATENATE($A60,AC$1)))),0)</f>
        <v>0</v>
      </c>
      <c r="AD60" s="5">
        <f>IFERROR(IF($A60=AD$1,"", COUNTIF('raw data'!$B:$B,CONCATENATE($A60,AD$1))/SUM(COUNTIF('raw data'!$B:$B,CONCATENATE($A60,AD$1)),COUNTIF('raw data'!$C:$C,CONCATENATE($A60,AD$1)))),0)</f>
        <v>0</v>
      </c>
      <c r="AE60" s="5">
        <f>IFERROR(IF($A60=AE$1,"", COUNTIF('raw data'!$B:$B,CONCATENATE($A60,AE$1))/SUM(COUNTIF('raw data'!$B:$B,CONCATENATE($A60,AE$1)),COUNTIF('raw data'!$C:$C,CONCATENATE($A60,AE$1)))),0)</f>
        <v>0</v>
      </c>
      <c r="AF60" s="5">
        <f>IFERROR(IF($A60=AF$1,"", COUNTIF('raw data'!$B:$B,CONCATENATE($A60,AF$1))/SUM(COUNTIF('raw data'!$B:$B,CONCATENATE($A60,AF$1)),COUNTIF('raw data'!$C:$C,CONCATENATE($A60,AF$1)))),0)</f>
        <v>0</v>
      </c>
      <c r="AG60" s="5">
        <f>IFERROR(IF($A60=AG$1,"", COUNTIF('raw data'!$B:$B,CONCATENATE($A60,AG$1))/SUM(COUNTIF('raw data'!$B:$B,CONCATENATE($A60,AG$1)),COUNTIF('raw data'!$C:$C,CONCATENATE($A60,AG$1)))),0)</f>
        <v>0</v>
      </c>
      <c r="AH60" s="5">
        <f>IFERROR(IF($A60=AH$1,"", COUNTIF('raw data'!$B:$B,CONCATENATE($A60,AH$1))/SUM(COUNTIF('raw data'!$B:$B,CONCATENATE($A60,AH$1)),COUNTIF('raw data'!$C:$C,CONCATENATE($A60,AH$1)))),0)</f>
        <v>0</v>
      </c>
      <c r="AI60" s="5">
        <f>IFERROR(IF($A60=AI$1,"", COUNTIF('raw data'!$B:$B,CONCATENATE($A60,AI$1))/SUM(COUNTIF('raw data'!$B:$B,CONCATENATE($A60,AI$1)),COUNTIF('raw data'!$C:$C,CONCATENATE($A60,AI$1)))),0)</f>
        <v>0</v>
      </c>
      <c r="AJ60" s="5">
        <f>IFERROR(IF($A60=AJ$1,"", COUNTIF('raw data'!$B:$B,CONCATENATE($A60,AJ$1))/SUM(COUNTIF('raw data'!$B:$B,CONCATENATE($A60,AJ$1)),COUNTIF('raw data'!$C:$C,CONCATENATE($A60,AJ$1)))),0)</f>
        <v>0</v>
      </c>
      <c r="AK60" s="5">
        <f>IFERROR(IF($A60=AK$1,"", COUNTIF('raw data'!$B:$B,CONCATENATE($A60,AK$1))/SUM(COUNTIF('raw data'!$B:$B,CONCATENATE($A60,AK$1)),COUNTIF('raw data'!$C:$C,CONCATENATE($A60,AK$1)))),0)</f>
        <v>0</v>
      </c>
      <c r="AL60" s="5">
        <f>IFERROR(IF($A60=AL$1,"", COUNTIF('raw data'!$B:$B,CONCATENATE($A60,AL$1))/SUM(COUNTIF('raw data'!$B:$B,CONCATENATE($A60,AL$1)),COUNTIF('raw data'!$C:$C,CONCATENATE($A60,AL$1)))),0)</f>
        <v>0</v>
      </c>
      <c r="AM60" s="5">
        <f>IFERROR(IF($A60=AM$1,"", COUNTIF('raw data'!$B:$B,CONCATENATE($A60,AM$1))/SUM(COUNTIF('raw data'!$B:$B,CONCATENATE($A60,AM$1)),COUNTIF('raw data'!$C:$C,CONCATENATE($A60,AM$1)))),0)</f>
        <v>0</v>
      </c>
      <c r="AN60" s="5">
        <f>IFERROR(IF($A60=AN$1,"", COUNTIF('raw data'!$B:$B,CONCATENATE($A60,AN$1))/SUM(COUNTIF('raw data'!$B:$B,CONCATENATE($A60,AN$1)),COUNTIF('raw data'!$C:$C,CONCATENATE($A60,AN$1)))),0)</f>
        <v>0</v>
      </c>
      <c r="AO60" s="5">
        <f>IFERROR(IF($A60=AO$1,"", COUNTIF('raw data'!$B:$B,CONCATENATE($A60,AO$1))/SUM(COUNTIF('raw data'!$B:$B,CONCATENATE($A60,AO$1)),COUNTIF('raw data'!$C:$C,CONCATENATE($A60,AO$1)))),0)</f>
        <v>1</v>
      </c>
      <c r="AP60" s="5">
        <f>IFERROR(IF($A60=AP$1,"", COUNTIF('raw data'!$B:$B,CONCATENATE($A60,AP$1))/SUM(COUNTIF('raw data'!$B:$B,CONCATENATE($A60,AP$1)),COUNTIF('raw data'!$C:$C,CONCATENATE($A60,AP$1)))),0)</f>
        <v>0</v>
      </c>
      <c r="AQ60" s="5">
        <f>IFERROR(IF($A60=AQ$1,"", COUNTIF('raw data'!$B:$B,CONCATENATE($A60,AQ$1))/SUM(COUNTIF('raw data'!$B:$B,CONCATENATE($A60,AQ$1)),COUNTIF('raw data'!$C:$C,CONCATENATE($A60,AQ$1)))),0)</f>
        <v>0</v>
      </c>
      <c r="AR60" s="5">
        <f>IFERROR(IF($A60=AR$1,"", COUNTIF('raw data'!$B:$B,CONCATENATE($A60,AR$1))/SUM(COUNTIF('raw data'!$B:$B,CONCATENATE($A60,AR$1)),COUNTIF('raw data'!$C:$C,CONCATENATE($A60,AR$1)))),0)</f>
        <v>0</v>
      </c>
      <c r="AS60" s="5">
        <f>IFERROR(IF($A60=AS$1,"", COUNTIF('raw data'!$B:$B,CONCATENATE($A60,AS$1))/SUM(COUNTIF('raw data'!$B:$B,CONCATENATE($A60,AS$1)),COUNTIF('raw data'!$C:$C,CONCATENATE($A60,AS$1)))),0)</f>
        <v>0</v>
      </c>
      <c r="AT60" s="5">
        <f>IFERROR(IF($A60=AT$1,"", COUNTIF('raw data'!$B:$B,CONCATENATE($A60,AT$1))/SUM(COUNTIF('raw data'!$B:$B,CONCATENATE($A60,AT$1)),COUNTIF('raw data'!$C:$C,CONCATENATE($A60,AT$1)))),0)</f>
        <v>0</v>
      </c>
      <c r="AU60" s="5">
        <f>IFERROR(IF($A60=AU$1,"", COUNTIF('raw data'!$B:$B,CONCATENATE($A60,AU$1))/SUM(COUNTIF('raw data'!$B:$B,CONCATENATE($A60,AU$1)),COUNTIF('raw data'!$C:$C,CONCATENATE($A60,AU$1)))),0)</f>
        <v>0</v>
      </c>
      <c r="AV60" s="5">
        <f>IFERROR(IF($A60=AV$1,"", COUNTIF('raw data'!$B:$B,CONCATENATE($A60,AV$1))/SUM(COUNTIF('raw data'!$B:$B,CONCATENATE($A60,AV$1)),COUNTIF('raw data'!$C:$C,CONCATENATE($A60,AV$1)))),0)</f>
        <v>0</v>
      </c>
      <c r="AW60" s="5">
        <f>IFERROR(IF($A60=AW$1,"", COUNTIF('raw data'!$B:$B,CONCATENATE($A60,AW$1))/SUM(COUNTIF('raw data'!$B:$B,CONCATENATE($A60,AW$1)),COUNTIF('raw data'!$C:$C,CONCATENATE($A60,AW$1)))),0)</f>
        <v>0</v>
      </c>
      <c r="AX60" s="5">
        <f>IFERROR(IF($A60=AX$1,"", COUNTIF('raw data'!$B:$B,CONCATENATE($A60,AX$1))/SUM(COUNTIF('raw data'!$B:$B,CONCATENATE($A60,AX$1)),COUNTIF('raw data'!$C:$C,CONCATENATE($A60,AX$1)))),0)</f>
        <v>0</v>
      </c>
      <c r="AY60" s="5">
        <f>IFERROR(IF($A60=AY$1,"", COUNTIF('raw data'!$B:$B,CONCATENATE($A60,AY$1))/SUM(COUNTIF('raw data'!$B:$B,CONCATENATE($A60,AY$1)),COUNTIF('raw data'!$C:$C,CONCATENATE($A60,AY$1)))),0)</f>
        <v>0</v>
      </c>
      <c r="AZ60" s="5">
        <f>IFERROR(IF($A60=AZ$1,"", COUNTIF('raw data'!$B:$B,CONCATENATE($A60,AZ$1))/SUM(COUNTIF('raw data'!$B:$B,CONCATENATE($A60,AZ$1)),COUNTIF('raw data'!$C:$C,CONCATENATE($A60,AZ$1)))),0)</f>
        <v>0</v>
      </c>
      <c r="BA60" s="5">
        <f>IFERROR(IF($A60=BA$1,"", COUNTIF('raw data'!$B:$B,CONCATENATE($A60,BA$1))/SUM(COUNTIF('raw data'!$B:$B,CONCATENATE($A60,BA$1)),COUNTIF('raw data'!$C:$C,CONCATENATE($A60,BA$1)))),0)</f>
        <v>0</v>
      </c>
      <c r="BB60" s="5">
        <f>IFERROR(IF($A60=BB$1,"", COUNTIF('raw data'!$B:$B,CONCATENATE($A60,BB$1))/SUM(COUNTIF('raw data'!$B:$B,CONCATENATE($A60,BB$1)),COUNTIF('raw data'!$C:$C,CONCATENATE($A60,BB$1)))),0)</f>
        <v>0</v>
      </c>
      <c r="BC60" s="5">
        <f>IFERROR(IF($A60=BC$1,"", COUNTIF('raw data'!$B:$B,CONCATENATE($A60,BC$1))/SUM(COUNTIF('raw data'!$B:$B,CONCATENATE($A60,BC$1)),COUNTIF('raw data'!$C:$C,CONCATENATE($A60,BC$1)))),0)</f>
        <v>0</v>
      </c>
      <c r="BD60" s="5">
        <f>IFERROR(IF($A60=BD$1,"", COUNTIF('raw data'!$B:$B,CONCATENATE($A60,BD$1))/SUM(COUNTIF('raw data'!$B:$B,CONCATENATE($A60,BD$1)),COUNTIF('raw data'!$C:$C,CONCATENATE($A60,BD$1)))),0)</f>
        <v>0</v>
      </c>
      <c r="BE60" s="5">
        <f>IFERROR(IF($A60=BE$1,"", COUNTIF('raw data'!$B:$B,CONCATENATE($A60,BE$1))/SUM(COUNTIF('raw data'!$B:$B,CONCATENATE($A60,BE$1)),COUNTIF('raw data'!$C:$C,CONCATENATE($A60,BE$1)))),0)</f>
        <v>0</v>
      </c>
      <c r="BF60" s="5">
        <f>IFERROR(IF($A60=BF$1,"", COUNTIF('raw data'!$B:$B,CONCATENATE($A60,BF$1))/SUM(COUNTIF('raw data'!$B:$B,CONCATENATE($A60,BF$1)),COUNTIF('raw data'!$C:$C,CONCATENATE($A60,BF$1)))),0)</f>
        <v>0</v>
      </c>
      <c r="BG60" s="5">
        <f>IFERROR(IF($A60=BG$1,"", COUNTIF('raw data'!$B:$B,CONCATENATE($A60,BG$1))/SUM(COUNTIF('raw data'!$B:$B,CONCATENATE($A60,BG$1)),COUNTIF('raw data'!$C:$C,CONCATENATE($A60,BG$1)))),0)</f>
        <v>0</v>
      </c>
      <c r="BH60" s="5" t="str">
        <f>IFERROR(IF($A60=BH$1,"", COUNTIF('raw data'!$B:$B,CONCATENATE($A60,BH$1))/SUM(COUNTIF('raw data'!$B:$B,CONCATENATE($A60,BH$1)),COUNTIF('raw data'!$C:$C,CONCATENATE($A60,BH$1)))),0)</f>
        <v/>
      </c>
      <c r="BI60" s="5">
        <f>IFERROR(IF($A60=BI$1,"", COUNTIF('raw data'!$B:$B,CONCATENATE($A60,BI$1))/SUM(COUNTIF('raw data'!$B:$B,CONCATENATE($A60,BI$1)),COUNTIF('raw data'!$C:$C,CONCATENATE($A60,BI$1)))),0)</f>
        <v>0</v>
      </c>
      <c r="BJ60" s="5">
        <f>IFERROR(IF($A60=BJ$1,"", COUNTIF('raw data'!$B:$B,CONCATENATE($A60,BJ$1))/SUM(COUNTIF('raw data'!$B:$B,CONCATENATE($A60,BJ$1)),COUNTIF('raw data'!$C:$C,CONCATENATE($A60,BJ$1)))),0)</f>
        <v>0</v>
      </c>
      <c r="BK60" s="5">
        <f>IFERROR(IF($A60=BK$1,"", COUNTIF('raw data'!$B:$B,CONCATENATE($A60,BK$1))/SUM(COUNTIF('raw data'!$B:$B,CONCATENATE($A60,BK$1)),COUNTIF('raw data'!$C:$C,CONCATENATE($A60,BK$1)))),0)</f>
        <v>0</v>
      </c>
      <c r="BL60" s="5">
        <f>IFERROR(IF($A60=BL$1,"", COUNTIF('raw data'!$B:$B,CONCATENATE($A60,BL$1))/SUM(COUNTIF('raw data'!$B:$B,CONCATENATE($A60,BL$1)),COUNTIF('raw data'!$C:$C,CONCATENATE($A60,BL$1)))),0)</f>
        <v>0</v>
      </c>
      <c r="BM60" s="5">
        <f>IFERROR(IF($A60=BM$1,"", COUNTIF('raw data'!$B:$B,CONCATENATE($A60,BM$1))/SUM(COUNTIF('raw data'!$B:$B,CONCATENATE($A60,BM$1)),COUNTIF('raw data'!$C:$C,CONCATENATE($A60,BM$1)))),0)</f>
        <v>0</v>
      </c>
      <c r="BN60" s="5">
        <f>IFERROR(IF($A60=BN$1,"", COUNTIF('raw data'!$B:$B,CONCATENATE($A60,BN$1))/SUM(COUNTIF('raw data'!$B:$B,CONCATENATE($A60,BN$1)),COUNTIF('raw data'!$C:$C,CONCATENATE($A60,BN$1)))),0)</f>
        <v>0</v>
      </c>
      <c r="BO60" s="5">
        <f>IFERROR(IF($A60=BO$1,"", COUNTIF('raw data'!$B:$B,CONCATENATE($A60,BO$1))/SUM(COUNTIF('raw data'!$B:$B,CONCATENATE($A60,BO$1)),COUNTIF('raw data'!$C:$C,CONCATENATE($A60,BO$1)))),0)</f>
        <v>0</v>
      </c>
      <c r="BP60" s="5">
        <f>IFERROR(IF($A60=BP$1,"", COUNTIF('raw data'!$B:$B,CONCATENATE($A60,BP$1))/SUM(COUNTIF('raw data'!$B:$B,CONCATENATE($A60,BP$1)),COUNTIF('raw data'!$C:$C,CONCATENATE($A60,BP$1)))),0)</f>
        <v>0</v>
      </c>
      <c r="BQ60" s="5">
        <f>IFERROR(IF($A60=BQ$1,"", COUNTIF('raw data'!$B:$B,CONCATENATE($A60,BQ$1))/SUM(COUNTIF('raw data'!$B:$B,CONCATENATE($A60,BQ$1)),COUNTIF('raw data'!$C:$C,CONCATENATE($A60,BQ$1)))),0)</f>
        <v>0</v>
      </c>
      <c r="BR60" s="5">
        <f>IFERROR(IF($A60=BR$1,"", COUNTIF('raw data'!$B:$B,CONCATENATE($A60,BR$1))/SUM(COUNTIF('raw data'!$B:$B,CONCATENATE($A60,BR$1)),COUNTIF('raw data'!$C:$C,CONCATENATE($A60,BR$1)))),0)</f>
        <v>0</v>
      </c>
      <c r="BS60" s="5">
        <f>IFERROR(IF($A60=BS$1,"", COUNTIF('raw data'!$B:$B,CONCATENATE($A60,BS$1))/SUM(COUNTIF('raw data'!$B:$B,CONCATENATE($A60,BS$1)),COUNTIF('raw data'!$C:$C,CONCATENATE($A60,BS$1)))),0)</f>
        <v>0</v>
      </c>
      <c r="BT60" s="5">
        <f>IFERROR(IF($A60=BT$1,"", COUNTIF('raw data'!$B:$B,CONCATENATE($A60,BT$1))/SUM(COUNTIF('raw data'!$B:$B,CONCATENATE($A60,BT$1)),COUNTIF('raw data'!$C:$C,CONCATENATE($A60,BT$1)))),0)</f>
        <v>0</v>
      </c>
      <c r="BU60" s="5">
        <f>IFERROR(IF($A60=BU$1,"", COUNTIF('raw data'!$B:$B,CONCATENATE($A60,BU$1))/SUM(COUNTIF('raw data'!$B:$B,CONCATENATE($A60,BU$1)),COUNTIF('raw data'!$C:$C,CONCATENATE($A60,BU$1)))),0)</f>
        <v>0</v>
      </c>
      <c r="BV60" s="5">
        <f>IFERROR(IF($A60=BV$1,"", COUNTIF('raw data'!$B:$B,CONCATENATE($A60,BV$1))/SUM(COUNTIF('raw data'!$B:$B,CONCATENATE($A60,BV$1)),COUNTIF('raw data'!$C:$C,CONCATENATE($A60,BV$1)))),0)</f>
        <v>0</v>
      </c>
      <c r="BW60" s="5">
        <f>IFERROR(IF($A60=BW$1,"", COUNTIF('raw data'!$B:$B,CONCATENATE($A60,BW$1))/SUM(COUNTIF('raw data'!$B:$B,CONCATENATE($A60,BW$1)),COUNTIF('raw data'!$C:$C,CONCATENATE($A60,BW$1)))),0)</f>
        <v>0</v>
      </c>
      <c r="BX60" s="5">
        <f>IFERROR(IF($A60=BX$1,"", COUNTIF('raw data'!$B:$B,CONCATENATE($A60,BX$1))/SUM(COUNTIF('raw data'!$B:$B,CONCATENATE($A60,BX$1)),COUNTIF('raw data'!$C:$C,CONCATENATE($A60,BX$1)))),0)</f>
        <v>0</v>
      </c>
      <c r="BY60" s="5">
        <f>IFERROR(IF($A60=BY$1,"", COUNTIF('raw data'!$B:$B,CONCATENATE($A60,BY$1))/SUM(COUNTIF('raw data'!$B:$B,CONCATENATE($A60,BY$1)),COUNTIF('raw data'!$C:$C,CONCATENATE($A60,BY$1)))),0)</f>
        <v>0</v>
      </c>
      <c r="BZ60" s="5">
        <f>IFERROR(IF($A60=BZ$1,"", COUNTIF('raw data'!$B:$B,CONCATENATE($A60,BZ$1))/SUM(COUNTIF('raw data'!$B:$B,CONCATENATE($A60,BZ$1)),COUNTIF('raw data'!$C:$C,CONCATENATE($A60,BZ$1)))),0)</f>
        <v>0</v>
      </c>
      <c r="CA60" s="5">
        <f>IFERROR(IF($A60=CA$1,"", COUNTIF('raw data'!$B:$B,CONCATENATE($A60,CA$1))/SUM(COUNTIF('raw data'!$B:$B,CONCATENATE($A60,CA$1)),COUNTIF('raw data'!$C:$C,CONCATENATE($A60,CA$1)))),0)</f>
        <v>0</v>
      </c>
    </row>
    <row r="61">
      <c r="A61" s="6" t="str">
        <f>'winlose rates'!A61</f>
        <v>seesaw</v>
      </c>
      <c r="B61" s="5">
        <f>IFERROR(IF($A61=B$1,"", COUNTIF('raw data'!$B:$B,CONCATENATE($A61,B$1))/SUM(COUNTIF('raw data'!$B:$B,CONCATENATE($A61,B$1)),COUNTIF('raw data'!$C:$C,CONCATENATE($A61,B$1)))),0)</f>
        <v>0</v>
      </c>
      <c r="C61" s="5">
        <f>IFERROR(IF($A61=C$1,"", COUNTIF('raw data'!$B:$B,CONCATENATE($A61,C$1))/SUM(COUNTIF('raw data'!$B:$B,CONCATENATE($A61,C$1)),COUNTIF('raw data'!$C:$C,CONCATENATE($A61,C$1)))),0)</f>
        <v>0</v>
      </c>
      <c r="D61" s="5">
        <f>IFERROR(IF($A61=D$1,"", COUNTIF('raw data'!$B:$B,CONCATENATE($A61,D$1))/SUM(COUNTIF('raw data'!$B:$B,CONCATENATE($A61,D$1)),COUNTIF('raw data'!$C:$C,CONCATENATE($A61,D$1)))),0)</f>
        <v>0</v>
      </c>
      <c r="E61" s="5">
        <f>IFERROR(IF($A61=E$1,"", COUNTIF('raw data'!$B:$B,CONCATENATE($A61,E$1))/SUM(COUNTIF('raw data'!$B:$B,CONCATENATE($A61,E$1)),COUNTIF('raw data'!$C:$C,CONCATENATE($A61,E$1)))),0)</f>
        <v>0</v>
      </c>
      <c r="F61" s="5">
        <f>IFERROR(IF($A61=F$1,"", COUNTIF('raw data'!$B:$B,CONCATENATE($A61,F$1))/SUM(COUNTIF('raw data'!$B:$B,CONCATENATE($A61,F$1)),COUNTIF('raw data'!$C:$C,CONCATENATE($A61,F$1)))),0)</f>
        <v>0</v>
      </c>
      <c r="G61" s="5">
        <f>IFERROR(IF($A61=G$1,"", COUNTIF('raw data'!$B:$B,CONCATENATE($A61,G$1))/SUM(COUNTIF('raw data'!$B:$B,CONCATENATE($A61,G$1)),COUNTIF('raw data'!$C:$C,CONCATENATE($A61,G$1)))),0)</f>
        <v>0</v>
      </c>
      <c r="H61" s="5">
        <f>IFERROR(IF($A61=H$1,"", COUNTIF('raw data'!$B:$B,CONCATENATE($A61,H$1))/SUM(COUNTIF('raw data'!$B:$B,CONCATENATE($A61,H$1)),COUNTIF('raw data'!$C:$C,CONCATENATE($A61,H$1)))),0)</f>
        <v>0</v>
      </c>
      <c r="I61" s="5">
        <f>IFERROR(IF($A61=I$1,"", COUNTIF('raw data'!$B:$B,CONCATENATE($A61,I$1))/SUM(COUNTIF('raw data'!$B:$B,CONCATENATE($A61,I$1)),COUNTIF('raw data'!$C:$C,CONCATENATE($A61,I$1)))),0)</f>
        <v>0</v>
      </c>
      <c r="J61" s="5">
        <f>IFERROR(IF($A61=J$1,"", COUNTIF('raw data'!$B:$B,CONCATENATE($A61,J$1))/SUM(COUNTIF('raw data'!$B:$B,CONCATENATE($A61,J$1)),COUNTIF('raw data'!$C:$C,CONCATENATE($A61,J$1)))),0)</f>
        <v>0</v>
      </c>
      <c r="K61" s="5">
        <f>IFERROR(IF($A61=K$1,"", COUNTIF('raw data'!$B:$B,CONCATENATE($A61,K$1))/SUM(COUNTIF('raw data'!$B:$B,CONCATENATE($A61,K$1)),COUNTIF('raw data'!$C:$C,CONCATENATE($A61,K$1)))),0)</f>
        <v>0</v>
      </c>
      <c r="L61" s="5">
        <f>IFERROR(IF($A61=L$1,"", COUNTIF('raw data'!$B:$B,CONCATENATE($A61,L$1))/SUM(COUNTIF('raw data'!$B:$B,CONCATENATE($A61,L$1)),COUNTIF('raw data'!$C:$C,CONCATENATE($A61,L$1)))),0)</f>
        <v>0</v>
      </c>
      <c r="M61" s="5">
        <f>IFERROR(IF($A61=M$1,"", COUNTIF('raw data'!$B:$B,CONCATENATE($A61,M$1))/SUM(COUNTIF('raw data'!$B:$B,CONCATENATE($A61,M$1)),COUNTIF('raw data'!$C:$C,CONCATENATE($A61,M$1)))),0)</f>
        <v>0</v>
      </c>
      <c r="N61" s="5">
        <f>IFERROR(IF($A61=N$1,"", COUNTIF('raw data'!$B:$B,CONCATENATE($A61,N$1))/SUM(COUNTIF('raw data'!$B:$B,CONCATENATE($A61,N$1)),COUNTIF('raw data'!$C:$C,CONCATENATE($A61,N$1)))),0)</f>
        <v>0</v>
      </c>
      <c r="O61" s="5">
        <f>IFERROR(IF($A61=O$1,"", COUNTIF('raw data'!$B:$B,CONCATENATE($A61,O$1))/SUM(COUNTIF('raw data'!$B:$B,CONCATENATE($A61,O$1)),COUNTIF('raw data'!$C:$C,CONCATENATE($A61,O$1)))),0)</f>
        <v>0</v>
      </c>
      <c r="P61" s="5">
        <f>IFERROR(IF($A61=P$1,"", COUNTIF('raw data'!$B:$B,CONCATENATE($A61,P$1))/SUM(COUNTIF('raw data'!$B:$B,CONCATENATE($A61,P$1)),COUNTIF('raw data'!$C:$C,CONCATENATE($A61,P$1)))),0)</f>
        <v>0</v>
      </c>
      <c r="Q61" s="5">
        <f>IFERROR(IF($A61=Q$1,"", COUNTIF('raw data'!$B:$B,CONCATENATE($A61,Q$1))/SUM(COUNTIF('raw data'!$B:$B,CONCATENATE($A61,Q$1)),COUNTIF('raw data'!$C:$C,CONCATENATE($A61,Q$1)))),0)</f>
        <v>0</v>
      </c>
      <c r="R61" s="5">
        <f>IFERROR(IF($A61=R$1,"", COUNTIF('raw data'!$B:$B,CONCATENATE($A61,R$1))/SUM(COUNTIF('raw data'!$B:$B,CONCATENATE($A61,R$1)),COUNTIF('raw data'!$C:$C,CONCATENATE($A61,R$1)))),0)</f>
        <v>0</v>
      </c>
      <c r="S61" s="5">
        <f>IFERROR(IF($A61=S$1,"", COUNTIF('raw data'!$B:$B,CONCATENATE($A61,S$1))/SUM(COUNTIF('raw data'!$B:$B,CONCATENATE($A61,S$1)),COUNTIF('raw data'!$C:$C,CONCATENATE($A61,S$1)))),0)</f>
        <v>0</v>
      </c>
      <c r="T61" s="5">
        <f>IFERROR(IF($A61=T$1,"", COUNTIF('raw data'!$B:$B,CONCATENATE($A61,T$1))/SUM(COUNTIF('raw data'!$B:$B,CONCATENATE($A61,T$1)),COUNTIF('raw data'!$C:$C,CONCATENATE($A61,T$1)))),0)</f>
        <v>0</v>
      </c>
      <c r="U61" s="5">
        <f>IFERROR(IF($A61=U$1,"", COUNTIF('raw data'!$B:$B,CONCATENATE($A61,U$1))/SUM(COUNTIF('raw data'!$B:$B,CONCATENATE($A61,U$1)),COUNTIF('raw data'!$C:$C,CONCATENATE($A61,U$1)))),0)</f>
        <v>0</v>
      </c>
      <c r="V61" s="5">
        <f>IFERROR(IF($A61=V$1,"", COUNTIF('raw data'!$B:$B,CONCATENATE($A61,V$1))/SUM(COUNTIF('raw data'!$B:$B,CONCATENATE($A61,V$1)),COUNTIF('raw data'!$C:$C,CONCATENATE($A61,V$1)))),0)</f>
        <v>0</v>
      </c>
      <c r="W61" s="5">
        <f>IFERROR(IF($A61=W$1,"", COUNTIF('raw data'!$B:$B,CONCATENATE($A61,W$1))/SUM(COUNTIF('raw data'!$B:$B,CONCATENATE($A61,W$1)),COUNTIF('raw data'!$C:$C,CONCATENATE($A61,W$1)))),0)</f>
        <v>0</v>
      </c>
      <c r="X61" s="5">
        <f>IFERROR(IF($A61=X$1,"", COUNTIF('raw data'!$B:$B,CONCATENATE($A61,X$1))/SUM(COUNTIF('raw data'!$B:$B,CONCATENATE($A61,X$1)),COUNTIF('raw data'!$C:$C,CONCATENATE($A61,X$1)))),0)</f>
        <v>0</v>
      </c>
      <c r="Y61" s="5">
        <f>IFERROR(IF($A61=Y$1,"", COUNTIF('raw data'!$B:$B,CONCATENATE($A61,Y$1))/SUM(COUNTIF('raw data'!$B:$B,CONCATENATE($A61,Y$1)),COUNTIF('raw data'!$C:$C,CONCATENATE($A61,Y$1)))),0)</f>
        <v>0</v>
      </c>
      <c r="Z61" s="5">
        <f>IFERROR(IF($A61=Z$1,"", COUNTIF('raw data'!$B:$B,CONCATENATE($A61,Z$1))/SUM(COUNTIF('raw data'!$B:$B,CONCATENATE($A61,Z$1)),COUNTIF('raw data'!$C:$C,CONCATENATE($A61,Z$1)))),0)</f>
        <v>0</v>
      </c>
      <c r="AA61" s="5">
        <f>IFERROR(IF($A61=AA$1,"", COUNTIF('raw data'!$B:$B,CONCATENATE($A61,AA$1))/SUM(COUNTIF('raw data'!$B:$B,CONCATENATE($A61,AA$1)),COUNTIF('raw data'!$C:$C,CONCATENATE($A61,AA$1)))),0)</f>
        <v>0</v>
      </c>
      <c r="AB61" s="5">
        <f>IFERROR(IF($A61=AB$1,"", COUNTIF('raw data'!$B:$B,CONCATENATE($A61,AB$1))/SUM(COUNTIF('raw data'!$B:$B,CONCATENATE($A61,AB$1)),COUNTIF('raw data'!$C:$C,CONCATENATE($A61,AB$1)))),0)</f>
        <v>0</v>
      </c>
      <c r="AC61" s="5">
        <f>IFERROR(IF($A61=AC$1,"", COUNTIF('raw data'!$B:$B,CONCATENATE($A61,AC$1))/SUM(COUNTIF('raw data'!$B:$B,CONCATENATE($A61,AC$1)),COUNTIF('raw data'!$C:$C,CONCATENATE($A61,AC$1)))),0)</f>
        <v>0</v>
      </c>
      <c r="AD61" s="5">
        <f>IFERROR(IF($A61=AD$1,"", COUNTIF('raw data'!$B:$B,CONCATENATE($A61,AD$1))/SUM(COUNTIF('raw data'!$B:$B,CONCATENATE($A61,AD$1)),COUNTIF('raw data'!$C:$C,CONCATENATE($A61,AD$1)))),0)</f>
        <v>0</v>
      </c>
      <c r="AE61" s="5">
        <f>IFERROR(IF($A61=AE$1,"", COUNTIF('raw data'!$B:$B,CONCATENATE($A61,AE$1))/SUM(COUNTIF('raw data'!$B:$B,CONCATENATE($A61,AE$1)),COUNTIF('raw data'!$C:$C,CONCATENATE($A61,AE$1)))),0)</f>
        <v>0</v>
      </c>
      <c r="AF61" s="5">
        <f>IFERROR(IF($A61=AF$1,"", COUNTIF('raw data'!$B:$B,CONCATENATE($A61,AF$1))/SUM(COUNTIF('raw data'!$B:$B,CONCATENATE($A61,AF$1)),COUNTIF('raw data'!$C:$C,CONCATENATE($A61,AF$1)))),0)</f>
        <v>0</v>
      </c>
      <c r="AG61" s="5">
        <f>IFERROR(IF($A61=AG$1,"", COUNTIF('raw data'!$B:$B,CONCATENATE($A61,AG$1))/SUM(COUNTIF('raw data'!$B:$B,CONCATENATE($A61,AG$1)),COUNTIF('raw data'!$C:$C,CONCATENATE($A61,AG$1)))),0)</f>
        <v>0</v>
      </c>
      <c r="AH61" s="5">
        <f>IFERROR(IF($A61=AH$1,"", COUNTIF('raw data'!$B:$B,CONCATENATE($A61,AH$1))/SUM(COUNTIF('raw data'!$B:$B,CONCATENATE($A61,AH$1)),COUNTIF('raw data'!$C:$C,CONCATENATE($A61,AH$1)))),0)</f>
        <v>0</v>
      </c>
      <c r="AI61" s="5">
        <f>IFERROR(IF($A61=AI$1,"", COUNTIF('raw data'!$B:$B,CONCATENATE($A61,AI$1))/SUM(COUNTIF('raw data'!$B:$B,CONCATENATE($A61,AI$1)),COUNTIF('raw data'!$C:$C,CONCATENATE($A61,AI$1)))),0)</f>
        <v>0</v>
      </c>
      <c r="AJ61" s="5">
        <f>IFERROR(IF($A61=AJ$1,"", COUNTIF('raw data'!$B:$B,CONCATENATE($A61,AJ$1))/SUM(COUNTIF('raw data'!$B:$B,CONCATENATE($A61,AJ$1)),COUNTIF('raw data'!$C:$C,CONCATENATE($A61,AJ$1)))),0)</f>
        <v>0</v>
      </c>
      <c r="AK61" s="5">
        <f>IFERROR(IF($A61=AK$1,"", COUNTIF('raw data'!$B:$B,CONCATENATE($A61,AK$1))/SUM(COUNTIF('raw data'!$B:$B,CONCATENATE($A61,AK$1)),COUNTIF('raw data'!$C:$C,CONCATENATE($A61,AK$1)))),0)</f>
        <v>0</v>
      </c>
      <c r="AL61" s="5">
        <f>IFERROR(IF($A61=AL$1,"", COUNTIF('raw data'!$B:$B,CONCATENATE($A61,AL$1))/SUM(COUNTIF('raw data'!$B:$B,CONCATENATE($A61,AL$1)),COUNTIF('raw data'!$C:$C,CONCATENATE($A61,AL$1)))),0)</f>
        <v>0</v>
      </c>
      <c r="AM61" s="5">
        <f>IFERROR(IF($A61=AM$1,"", COUNTIF('raw data'!$B:$B,CONCATENATE($A61,AM$1))/SUM(COUNTIF('raw data'!$B:$B,CONCATENATE($A61,AM$1)),COUNTIF('raw data'!$C:$C,CONCATENATE($A61,AM$1)))),0)</f>
        <v>0</v>
      </c>
      <c r="AN61" s="5">
        <f>IFERROR(IF($A61=AN$1,"", COUNTIF('raw data'!$B:$B,CONCATENATE($A61,AN$1))/SUM(COUNTIF('raw data'!$B:$B,CONCATENATE($A61,AN$1)),COUNTIF('raw data'!$C:$C,CONCATENATE($A61,AN$1)))),0)</f>
        <v>0</v>
      </c>
      <c r="AO61" s="5">
        <f>IFERROR(IF($A61=AO$1,"", COUNTIF('raw data'!$B:$B,CONCATENATE($A61,AO$1))/SUM(COUNTIF('raw data'!$B:$B,CONCATENATE($A61,AO$1)),COUNTIF('raw data'!$C:$C,CONCATENATE($A61,AO$1)))),0)</f>
        <v>0</v>
      </c>
      <c r="AP61" s="5">
        <f>IFERROR(IF($A61=AP$1,"", COUNTIF('raw data'!$B:$B,CONCATENATE($A61,AP$1))/SUM(COUNTIF('raw data'!$B:$B,CONCATENATE($A61,AP$1)),COUNTIF('raw data'!$C:$C,CONCATENATE($A61,AP$1)))),0)</f>
        <v>0</v>
      </c>
      <c r="AQ61" s="5">
        <f>IFERROR(IF($A61=AQ$1,"", COUNTIF('raw data'!$B:$B,CONCATENATE($A61,AQ$1))/SUM(COUNTIF('raw data'!$B:$B,CONCATENATE($A61,AQ$1)),COUNTIF('raw data'!$C:$C,CONCATENATE($A61,AQ$1)))),0)</f>
        <v>0</v>
      </c>
      <c r="AR61" s="5">
        <f>IFERROR(IF($A61=AR$1,"", COUNTIF('raw data'!$B:$B,CONCATENATE($A61,AR$1))/SUM(COUNTIF('raw data'!$B:$B,CONCATENATE($A61,AR$1)),COUNTIF('raw data'!$C:$C,CONCATENATE($A61,AR$1)))),0)</f>
        <v>0</v>
      </c>
      <c r="AS61" s="5">
        <f>IFERROR(IF($A61=AS$1,"", COUNTIF('raw data'!$B:$B,CONCATENATE($A61,AS$1))/SUM(COUNTIF('raw data'!$B:$B,CONCATENATE($A61,AS$1)),COUNTIF('raw data'!$C:$C,CONCATENATE($A61,AS$1)))),0)</f>
        <v>0</v>
      </c>
      <c r="AT61" s="5">
        <f>IFERROR(IF($A61=AT$1,"", COUNTIF('raw data'!$B:$B,CONCATENATE($A61,AT$1))/SUM(COUNTIF('raw data'!$B:$B,CONCATENATE($A61,AT$1)),COUNTIF('raw data'!$C:$C,CONCATENATE($A61,AT$1)))),0)</f>
        <v>0</v>
      </c>
      <c r="AU61" s="5">
        <f>IFERROR(IF($A61=AU$1,"", COUNTIF('raw data'!$B:$B,CONCATENATE($A61,AU$1))/SUM(COUNTIF('raw data'!$B:$B,CONCATENATE($A61,AU$1)),COUNTIF('raw data'!$C:$C,CONCATENATE($A61,AU$1)))),0)</f>
        <v>0</v>
      </c>
      <c r="AV61" s="5">
        <f>IFERROR(IF($A61=AV$1,"", COUNTIF('raw data'!$B:$B,CONCATENATE($A61,AV$1))/SUM(COUNTIF('raw data'!$B:$B,CONCATENATE($A61,AV$1)),COUNTIF('raw data'!$C:$C,CONCATENATE($A61,AV$1)))),0)</f>
        <v>0</v>
      </c>
      <c r="AW61" s="5">
        <f>IFERROR(IF($A61=AW$1,"", COUNTIF('raw data'!$B:$B,CONCATENATE($A61,AW$1))/SUM(COUNTIF('raw data'!$B:$B,CONCATENATE($A61,AW$1)),COUNTIF('raw data'!$C:$C,CONCATENATE($A61,AW$1)))),0)</f>
        <v>0</v>
      </c>
      <c r="AX61" s="5">
        <f>IFERROR(IF($A61=AX$1,"", COUNTIF('raw data'!$B:$B,CONCATENATE($A61,AX$1))/SUM(COUNTIF('raw data'!$B:$B,CONCATENATE($A61,AX$1)),COUNTIF('raw data'!$C:$C,CONCATENATE($A61,AX$1)))),0)</f>
        <v>0</v>
      </c>
      <c r="AY61" s="5">
        <f>IFERROR(IF($A61=AY$1,"", COUNTIF('raw data'!$B:$B,CONCATENATE($A61,AY$1))/SUM(COUNTIF('raw data'!$B:$B,CONCATENATE($A61,AY$1)),COUNTIF('raw data'!$C:$C,CONCATENATE($A61,AY$1)))),0)</f>
        <v>0</v>
      </c>
      <c r="AZ61" s="5">
        <f>IFERROR(IF($A61=AZ$1,"", COUNTIF('raw data'!$B:$B,CONCATENATE($A61,AZ$1))/SUM(COUNTIF('raw data'!$B:$B,CONCATENATE($A61,AZ$1)),COUNTIF('raw data'!$C:$C,CONCATENATE($A61,AZ$1)))),0)</f>
        <v>0</v>
      </c>
      <c r="BA61" s="5">
        <f>IFERROR(IF($A61=BA$1,"", COUNTIF('raw data'!$B:$B,CONCATENATE($A61,BA$1))/SUM(COUNTIF('raw data'!$B:$B,CONCATENATE($A61,BA$1)),COUNTIF('raw data'!$C:$C,CONCATENATE($A61,BA$1)))),0)</f>
        <v>0</v>
      </c>
      <c r="BB61" s="5">
        <f>IFERROR(IF($A61=BB$1,"", COUNTIF('raw data'!$B:$B,CONCATENATE($A61,BB$1))/SUM(COUNTIF('raw data'!$B:$B,CONCATENATE($A61,BB$1)),COUNTIF('raw data'!$C:$C,CONCATENATE($A61,BB$1)))),0)</f>
        <v>0</v>
      </c>
      <c r="BC61" s="5">
        <f>IFERROR(IF($A61=BC$1,"", COUNTIF('raw data'!$B:$B,CONCATENATE($A61,BC$1))/SUM(COUNTIF('raw data'!$B:$B,CONCATENATE($A61,BC$1)),COUNTIF('raw data'!$C:$C,CONCATENATE($A61,BC$1)))),0)</f>
        <v>0</v>
      </c>
      <c r="BD61" s="5">
        <f>IFERROR(IF($A61=BD$1,"", COUNTIF('raw data'!$B:$B,CONCATENATE($A61,BD$1))/SUM(COUNTIF('raw data'!$B:$B,CONCATENATE($A61,BD$1)),COUNTIF('raw data'!$C:$C,CONCATENATE($A61,BD$1)))),0)</f>
        <v>0</v>
      </c>
      <c r="BE61" s="5">
        <f>IFERROR(IF($A61=BE$1,"", COUNTIF('raw data'!$B:$B,CONCATENATE($A61,BE$1))/SUM(COUNTIF('raw data'!$B:$B,CONCATENATE($A61,BE$1)),COUNTIF('raw data'!$C:$C,CONCATENATE($A61,BE$1)))),0)</f>
        <v>0</v>
      </c>
      <c r="BF61" s="5">
        <f>IFERROR(IF($A61=BF$1,"", COUNTIF('raw data'!$B:$B,CONCATENATE($A61,BF$1))/SUM(COUNTIF('raw data'!$B:$B,CONCATENATE($A61,BF$1)),COUNTIF('raw data'!$C:$C,CONCATENATE($A61,BF$1)))),0)</f>
        <v>0</v>
      </c>
      <c r="BG61" s="5">
        <f>IFERROR(IF($A61=BG$1,"", COUNTIF('raw data'!$B:$B,CONCATENATE($A61,BG$1))/SUM(COUNTIF('raw data'!$B:$B,CONCATENATE($A61,BG$1)),COUNTIF('raw data'!$C:$C,CONCATENATE($A61,BG$1)))),0)</f>
        <v>0</v>
      </c>
      <c r="BH61" s="5">
        <f>IFERROR(IF($A61=BH$1,"", COUNTIF('raw data'!$B:$B,CONCATENATE($A61,BH$1))/SUM(COUNTIF('raw data'!$B:$B,CONCATENATE($A61,BH$1)),COUNTIF('raw data'!$C:$C,CONCATENATE($A61,BH$1)))),0)</f>
        <v>0</v>
      </c>
      <c r="BI61" s="5" t="str">
        <f>IFERROR(IF($A61=BI$1,"", COUNTIF('raw data'!$B:$B,CONCATENATE($A61,BI$1))/SUM(COUNTIF('raw data'!$B:$B,CONCATENATE($A61,BI$1)),COUNTIF('raw data'!$C:$C,CONCATENATE($A61,BI$1)))),0)</f>
        <v/>
      </c>
      <c r="BJ61" s="5">
        <f>IFERROR(IF($A61=BJ$1,"", COUNTIF('raw data'!$B:$B,CONCATENATE($A61,BJ$1))/SUM(COUNTIF('raw data'!$B:$B,CONCATENATE($A61,BJ$1)),COUNTIF('raw data'!$C:$C,CONCATENATE($A61,BJ$1)))),0)</f>
        <v>0</v>
      </c>
      <c r="BK61" s="5">
        <f>IFERROR(IF($A61=BK$1,"", COUNTIF('raw data'!$B:$B,CONCATENATE($A61,BK$1))/SUM(COUNTIF('raw data'!$B:$B,CONCATENATE($A61,BK$1)),COUNTIF('raw data'!$C:$C,CONCATENATE($A61,BK$1)))),0)</f>
        <v>0</v>
      </c>
      <c r="BL61" s="5">
        <f>IFERROR(IF($A61=BL$1,"", COUNTIF('raw data'!$B:$B,CONCATENATE($A61,BL$1))/SUM(COUNTIF('raw data'!$B:$B,CONCATENATE($A61,BL$1)),COUNTIF('raw data'!$C:$C,CONCATENATE($A61,BL$1)))),0)</f>
        <v>0</v>
      </c>
      <c r="BM61" s="5">
        <f>IFERROR(IF($A61=BM$1,"", COUNTIF('raw data'!$B:$B,CONCATENATE($A61,BM$1))/SUM(COUNTIF('raw data'!$B:$B,CONCATENATE($A61,BM$1)),COUNTIF('raw data'!$C:$C,CONCATENATE($A61,BM$1)))),0)</f>
        <v>0</v>
      </c>
      <c r="BN61" s="5">
        <f>IFERROR(IF($A61=BN$1,"", COUNTIF('raw data'!$B:$B,CONCATENATE($A61,BN$1))/SUM(COUNTIF('raw data'!$B:$B,CONCATENATE($A61,BN$1)),COUNTIF('raw data'!$C:$C,CONCATENATE($A61,BN$1)))),0)</f>
        <v>0</v>
      </c>
      <c r="BO61" s="5">
        <f>IFERROR(IF($A61=BO$1,"", COUNTIF('raw data'!$B:$B,CONCATENATE($A61,BO$1))/SUM(COUNTIF('raw data'!$B:$B,CONCATENATE($A61,BO$1)),COUNTIF('raw data'!$C:$C,CONCATENATE($A61,BO$1)))),0)</f>
        <v>0</v>
      </c>
      <c r="BP61" s="5">
        <f>IFERROR(IF($A61=BP$1,"", COUNTIF('raw data'!$B:$B,CONCATENATE($A61,BP$1))/SUM(COUNTIF('raw data'!$B:$B,CONCATENATE($A61,BP$1)),COUNTIF('raw data'!$C:$C,CONCATENATE($A61,BP$1)))),0)</f>
        <v>0</v>
      </c>
      <c r="BQ61" s="5">
        <f>IFERROR(IF($A61=BQ$1,"", COUNTIF('raw data'!$B:$B,CONCATENATE($A61,BQ$1))/SUM(COUNTIF('raw data'!$B:$B,CONCATENATE($A61,BQ$1)),COUNTIF('raw data'!$C:$C,CONCATENATE($A61,BQ$1)))),0)</f>
        <v>0</v>
      </c>
      <c r="BR61" s="5">
        <f>IFERROR(IF($A61=BR$1,"", COUNTIF('raw data'!$B:$B,CONCATENATE($A61,BR$1))/SUM(COUNTIF('raw data'!$B:$B,CONCATENATE($A61,BR$1)),COUNTIF('raw data'!$C:$C,CONCATENATE($A61,BR$1)))),0)</f>
        <v>0</v>
      </c>
      <c r="BS61" s="5">
        <f>IFERROR(IF($A61=BS$1,"", COUNTIF('raw data'!$B:$B,CONCATENATE($A61,BS$1))/SUM(COUNTIF('raw data'!$B:$B,CONCATENATE($A61,BS$1)),COUNTIF('raw data'!$C:$C,CONCATENATE($A61,BS$1)))),0)</f>
        <v>0</v>
      </c>
      <c r="BT61" s="5">
        <f>IFERROR(IF($A61=BT$1,"", COUNTIF('raw data'!$B:$B,CONCATENATE($A61,BT$1))/SUM(COUNTIF('raw data'!$B:$B,CONCATENATE($A61,BT$1)),COUNTIF('raw data'!$C:$C,CONCATENATE($A61,BT$1)))),0)</f>
        <v>0</v>
      </c>
      <c r="BU61" s="5">
        <f>IFERROR(IF($A61=BU$1,"", COUNTIF('raw data'!$B:$B,CONCATENATE($A61,BU$1))/SUM(COUNTIF('raw data'!$B:$B,CONCATENATE($A61,BU$1)),COUNTIF('raw data'!$C:$C,CONCATENATE($A61,BU$1)))),0)</f>
        <v>0</v>
      </c>
      <c r="BV61" s="5">
        <f>IFERROR(IF($A61=BV$1,"", COUNTIF('raw data'!$B:$B,CONCATENATE($A61,BV$1))/SUM(COUNTIF('raw data'!$B:$B,CONCATENATE($A61,BV$1)),COUNTIF('raw data'!$C:$C,CONCATENATE($A61,BV$1)))),0)</f>
        <v>0</v>
      </c>
      <c r="BW61" s="5">
        <f>IFERROR(IF($A61=BW$1,"", COUNTIF('raw data'!$B:$B,CONCATENATE($A61,BW$1))/SUM(COUNTIF('raw data'!$B:$B,CONCATENATE($A61,BW$1)),COUNTIF('raw data'!$C:$C,CONCATENATE($A61,BW$1)))),0)</f>
        <v>0</v>
      </c>
      <c r="BX61" s="5">
        <f>IFERROR(IF($A61=BX$1,"", COUNTIF('raw data'!$B:$B,CONCATENATE($A61,BX$1))/SUM(COUNTIF('raw data'!$B:$B,CONCATENATE($A61,BX$1)),COUNTIF('raw data'!$C:$C,CONCATENATE($A61,BX$1)))),0)</f>
        <v>0</v>
      </c>
      <c r="BY61" s="5">
        <f>IFERROR(IF($A61=BY$1,"", COUNTIF('raw data'!$B:$B,CONCATENATE($A61,BY$1))/SUM(COUNTIF('raw data'!$B:$B,CONCATENATE($A61,BY$1)),COUNTIF('raw data'!$C:$C,CONCATENATE($A61,BY$1)))),0)</f>
        <v>0</v>
      </c>
      <c r="BZ61" s="5">
        <f>IFERROR(IF($A61=BZ$1,"", COUNTIF('raw data'!$B:$B,CONCATENATE($A61,BZ$1))/SUM(COUNTIF('raw data'!$B:$B,CONCATENATE($A61,BZ$1)),COUNTIF('raw data'!$C:$C,CONCATENATE($A61,BZ$1)))),0)</f>
        <v>0</v>
      </c>
      <c r="CA61" s="5">
        <f>IFERROR(IF($A61=CA$1,"", COUNTIF('raw data'!$B:$B,CONCATENATE($A61,CA$1))/SUM(COUNTIF('raw data'!$B:$B,CONCATENATE($A61,CA$1)),COUNTIF('raw data'!$C:$C,CONCATENATE($A61,CA$1)))),0)</f>
        <v>0</v>
      </c>
    </row>
    <row r="62">
      <c r="A62" s="6" t="str">
        <f>'winlose rates'!A62</f>
        <v>shellmet</v>
      </c>
      <c r="B62" s="5">
        <f>IFERROR(IF($A62=B$1,"", COUNTIF('raw data'!$B:$B,CONCATENATE($A62,B$1))/SUM(COUNTIF('raw data'!$B:$B,CONCATENATE($A62,B$1)),COUNTIF('raw data'!$C:$C,CONCATENATE($A62,B$1)))),0)</f>
        <v>0</v>
      </c>
      <c r="C62" s="5">
        <f>IFERROR(IF($A62=C$1,"", COUNTIF('raw data'!$B:$B,CONCATENATE($A62,C$1))/SUM(COUNTIF('raw data'!$B:$B,CONCATENATE($A62,C$1)),COUNTIF('raw data'!$C:$C,CONCATENATE($A62,C$1)))),0)</f>
        <v>0</v>
      </c>
      <c r="D62" s="5">
        <f>IFERROR(IF($A62=D$1,"", COUNTIF('raw data'!$B:$B,CONCATENATE($A62,D$1))/SUM(COUNTIF('raw data'!$B:$B,CONCATENATE($A62,D$1)),COUNTIF('raw data'!$C:$C,CONCATENATE($A62,D$1)))),0)</f>
        <v>0</v>
      </c>
      <c r="E62" s="5">
        <f>IFERROR(IF($A62=E$1,"", COUNTIF('raw data'!$B:$B,CONCATENATE($A62,E$1))/SUM(COUNTIF('raw data'!$B:$B,CONCATENATE($A62,E$1)),COUNTIF('raw data'!$C:$C,CONCATENATE($A62,E$1)))),0)</f>
        <v>0</v>
      </c>
      <c r="F62" s="5">
        <f>IFERROR(IF($A62=F$1,"", COUNTIF('raw data'!$B:$B,CONCATENATE($A62,F$1))/SUM(COUNTIF('raw data'!$B:$B,CONCATENATE($A62,F$1)),COUNTIF('raw data'!$C:$C,CONCATENATE($A62,F$1)))),0)</f>
        <v>0</v>
      </c>
      <c r="G62" s="5">
        <f>IFERROR(IF($A62=G$1,"", COUNTIF('raw data'!$B:$B,CONCATENATE($A62,G$1))/SUM(COUNTIF('raw data'!$B:$B,CONCATENATE($A62,G$1)),COUNTIF('raw data'!$C:$C,CONCATENATE($A62,G$1)))),0)</f>
        <v>0</v>
      </c>
      <c r="H62" s="5">
        <f>IFERROR(IF($A62=H$1,"", COUNTIF('raw data'!$B:$B,CONCATENATE($A62,H$1))/SUM(COUNTIF('raw data'!$B:$B,CONCATENATE($A62,H$1)),COUNTIF('raw data'!$C:$C,CONCATENATE($A62,H$1)))),0)</f>
        <v>0</v>
      </c>
      <c r="I62" s="5">
        <f>IFERROR(IF($A62=I$1,"", COUNTIF('raw data'!$B:$B,CONCATENATE($A62,I$1))/SUM(COUNTIF('raw data'!$B:$B,CONCATENATE($A62,I$1)),COUNTIF('raw data'!$C:$C,CONCATENATE($A62,I$1)))),0)</f>
        <v>0</v>
      </c>
      <c r="J62" s="5">
        <f>IFERROR(IF($A62=J$1,"", COUNTIF('raw data'!$B:$B,CONCATENATE($A62,J$1))/SUM(COUNTIF('raw data'!$B:$B,CONCATENATE($A62,J$1)),COUNTIF('raw data'!$C:$C,CONCATENATE($A62,J$1)))),0)</f>
        <v>0</v>
      </c>
      <c r="K62" s="5">
        <f>IFERROR(IF($A62=K$1,"", COUNTIF('raw data'!$B:$B,CONCATENATE($A62,K$1))/SUM(COUNTIF('raw data'!$B:$B,CONCATENATE($A62,K$1)),COUNTIF('raw data'!$C:$C,CONCATENATE($A62,K$1)))),0)</f>
        <v>0</v>
      </c>
      <c r="L62" s="5">
        <f>IFERROR(IF($A62=L$1,"", COUNTIF('raw data'!$B:$B,CONCATENATE($A62,L$1))/SUM(COUNTIF('raw data'!$B:$B,CONCATENATE($A62,L$1)),COUNTIF('raw data'!$C:$C,CONCATENATE($A62,L$1)))),0)</f>
        <v>0</v>
      </c>
      <c r="M62" s="5">
        <f>IFERROR(IF($A62=M$1,"", COUNTIF('raw data'!$B:$B,CONCATENATE($A62,M$1))/SUM(COUNTIF('raw data'!$B:$B,CONCATENATE($A62,M$1)),COUNTIF('raw data'!$C:$C,CONCATENATE($A62,M$1)))),0)</f>
        <v>0</v>
      </c>
      <c r="N62" s="5">
        <f>IFERROR(IF($A62=N$1,"", COUNTIF('raw data'!$B:$B,CONCATENATE($A62,N$1))/SUM(COUNTIF('raw data'!$B:$B,CONCATENATE($A62,N$1)),COUNTIF('raw data'!$C:$C,CONCATENATE($A62,N$1)))),0)</f>
        <v>0</v>
      </c>
      <c r="O62" s="5">
        <f>IFERROR(IF($A62=O$1,"", COUNTIF('raw data'!$B:$B,CONCATENATE($A62,O$1))/SUM(COUNTIF('raw data'!$B:$B,CONCATENATE($A62,O$1)),COUNTIF('raw data'!$C:$C,CONCATENATE($A62,O$1)))),0)</f>
        <v>0</v>
      </c>
      <c r="P62" s="5">
        <f>IFERROR(IF($A62=P$1,"", COUNTIF('raw data'!$B:$B,CONCATENATE($A62,P$1))/SUM(COUNTIF('raw data'!$B:$B,CONCATENATE($A62,P$1)),COUNTIF('raw data'!$C:$C,CONCATENATE($A62,P$1)))),0)</f>
        <v>0</v>
      </c>
      <c r="Q62" s="5">
        <f>IFERROR(IF($A62=Q$1,"", COUNTIF('raw data'!$B:$B,CONCATENATE($A62,Q$1))/SUM(COUNTIF('raw data'!$B:$B,CONCATENATE($A62,Q$1)),COUNTIF('raw data'!$C:$C,CONCATENATE($A62,Q$1)))),0)</f>
        <v>0</v>
      </c>
      <c r="R62" s="5">
        <f>IFERROR(IF($A62=R$1,"", COUNTIF('raw data'!$B:$B,CONCATENATE($A62,R$1))/SUM(COUNTIF('raw data'!$B:$B,CONCATENATE($A62,R$1)),COUNTIF('raw data'!$C:$C,CONCATENATE($A62,R$1)))),0)</f>
        <v>0</v>
      </c>
      <c r="S62" s="5">
        <f>IFERROR(IF($A62=S$1,"", COUNTIF('raw data'!$B:$B,CONCATENATE($A62,S$1))/SUM(COUNTIF('raw data'!$B:$B,CONCATENATE($A62,S$1)),COUNTIF('raw data'!$C:$C,CONCATENATE($A62,S$1)))),0)</f>
        <v>0</v>
      </c>
      <c r="T62" s="5">
        <f>IFERROR(IF($A62=T$1,"", COUNTIF('raw data'!$B:$B,CONCATENATE($A62,T$1))/SUM(COUNTIF('raw data'!$B:$B,CONCATENATE($A62,T$1)),COUNTIF('raw data'!$C:$C,CONCATENATE($A62,T$1)))),0)</f>
        <v>0</v>
      </c>
      <c r="U62" s="5">
        <f>IFERROR(IF($A62=U$1,"", COUNTIF('raw data'!$B:$B,CONCATENATE($A62,U$1))/SUM(COUNTIF('raw data'!$B:$B,CONCATENATE($A62,U$1)),COUNTIF('raw data'!$C:$C,CONCATENATE($A62,U$1)))),0)</f>
        <v>0</v>
      </c>
      <c r="V62" s="5">
        <f>IFERROR(IF($A62=V$1,"", COUNTIF('raw data'!$B:$B,CONCATENATE($A62,V$1))/SUM(COUNTIF('raw data'!$B:$B,CONCATENATE($A62,V$1)),COUNTIF('raw data'!$C:$C,CONCATENATE($A62,V$1)))),0)</f>
        <v>0</v>
      </c>
      <c r="W62" s="5">
        <f>IFERROR(IF($A62=W$1,"", COUNTIF('raw data'!$B:$B,CONCATENATE($A62,W$1))/SUM(COUNTIF('raw data'!$B:$B,CONCATENATE($A62,W$1)),COUNTIF('raw data'!$C:$C,CONCATENATE($A62,W$1)))),0)</f>
        <v>0</v>
      </c>
      <c r="X62" s="5">
        <f>IFERROR(IF($A62=X$1,"", COUNTIF('raw data'!$B:$B,CONCATENATE($A62,X$1))/SUM(COUNTIF('raw data'!$B:$B,CONCATENATE($A62,X$1)),COUNTIF('raw data'!$C:$C,CONCATENATE($A62,X$1)))),0)</f>
        <v>0</v>
      </c>
      <c r="Y62" s="5">
        <f>IFERROR(IF($A62=Y$1,"", COUNTIF('raw data'!$B:$B,CONCATENATE($A62,Y$1))/SUM(COUNTIF('raw data'!$B:$B,CONCATENATE($A62,Y$1)),COUNTIF('raw data'!$C:$C,CONCATENATE($A62,Y$1)))),0)</f>
        <v>0</v>
      </c>
      <c r="Z62" s="5">
        <f>IFERROR(IF($A62=Z$1,"", COUNTIF('raw data'!$B:$B,CONCATENATE($A62,Z$1))/SUM(COUNTIF('raw data'!$B:$B,CONCATENATE($A62,Z$1)),COUNTIF('raw data'!$C:$C,CONCATENATE($A62,Z$1)))),0)</f>
        <v>0</v>
      </c>
      <c r="AA62" s="5">
        <f>IFERROR(IF($A62=AA$1,"", COUNTIF('raw data'!$B:$B,CONCATENATE($A62,AA$1))/SUM(COUNTIF('raw data'!$B:$B,CONCATENATE($A62,AA$1)),COUNTIF('raw data'!$C:$C,CONCATENATE($A62,AA$1)))),0)</f>
        <v>0</v>
      </c>
      <c r="AB62" s="5">
        <f>IFERROR(IF($A62=AB$1,"", COUNTIF('raw data'!$B:$B,CONCATENATE($A62,AB$1))/SUM(COUNTIF('raw data'!$B:$B,CONCATENATE($A62,AB$1)),COUNTIF('raw data'!$C:$C,CONCATENATE($A62,AB$1)))),0)</f>
        <v>0</v>
      </c>
      <c r="AC62" s="5">
        <f>IFERROR(IF($A62=AC$1,"", COUNTIF('raw data'!$B:$B,CONCATENATE($A62,AC$1))/SUM(COUNTIF('raw data'!$B:$B,CONCATENATE($A62,AC$1)),COUNTIF('raw data'!$C:$C,CONCATENATE($A62,AC$1)))),0)</f>
        <v>0</v>
      </c>
      <c r="AD62" s="5">
        <f>IFERROR(IF($A62=AD$1,"", COUNTIF('raw data'!$B:$B,CONCATENATE($A62,AD$1))/SUM(COUNTIF('raw data'!$B:$B,CONCATENATE($A62,AD$1)),COUNTIF('raw data'!$C:$C,CONCATENATE($A62,AD$1)))),0)</f>
        <v>0</v>
      </c>
      <c r="AE62" s="5">
        <f>IFERROR(IF($A62=AE$1,"", COUNTIF('raw data'!$B:$B,CONCATENATE($A62,AE$1))/SUM(COUNTIF('raw data'!$B:$B,CONCATENATE($A62,AE$1)),COUNTIF('raw data'!$C:$C,CONCATENATE($A62,AE$1)))),0)</f>
        <v>0</v>
      </c>
      <c r="AF62" s="5">
        <f>IFERROR(IF($A62=AF$1,"", COUNTIF('raw data'!$B:$B,CONCATENATE($A62,AF$1))/SUM(COUNTIF('raw data'!$B:$B,CONCATENATE($A62,AF$1)),COUNTIF('raw data'!$C:$C,CONCATENATE($A62,AF$1)))),0)</f>
        <v>0</v>
      </c>
      <c r="AG62" s="5">
        <f>IFERROR(IF($A62=AG$1,"", COUNTIF('raw data'!$B:$B,CONCATENATE($A62,AG$1))/SUM(COUNTIF('raw data'!$B:$B,CONCATENATE($A62,AG$1)),COUNTIF('raw data'!$C:$C,CONCATENATE($A62,AG$1)))),0)</f>
        <v>0</v>
      </c>
      <c r="AH62" s="5">
        <f>IFERROR(IF($A62=AH$1,"", COUNTIF('raw data'!$B:$B,CONCATENATE($A62,AH$1))/SUM(COUNTIF('raw data'!$B:$B,CONCATENATE($A62,AH$1)),COUNTIF('raw data'!$C:$C,CONCATENATE($A62,AH$1)))),0)</f>
        <v>0</v>
      </c>
      <c r="AI62" s="5">
        <f>IFERROR(IF($A62=AI$1,"", COUNTIF('raw data'!$B:$B,CONCATENATE($A62,AI$1))/SUM(COUNTIF('raw data'!$B:$B,CONCATENATE($A62,AI$1)),COUNTIF('raw data'!$C:$C,CONCATENATE($A62,AI$1)))),0)</f>
        <v>0</v>
      </c>
      <c r="AJ62" s="5">
        <f>IFERROR(IF($A62=AJ$1,"", COUNTIF('raw data'!$B:$B,CONCATENATE($A62,AJ$1))/SUM(COUNTIF('raw data'!$B:$B,CONCATENATE($A62,AJ$1)),COUNTIF('raw data'!$C:$C,CONCATENATE($A62,AJ$1)))),0)</f>
        <v>0</v>
      </c>
      <c r="AK62" s="5">
        <f>IFERROR(IF($A62=AK$1,"", COUNTIF('raw data'!$B:$B,CONCATENATE($A62,AK$1))/SUM(COUNTIF('raw data'!$B:$B,CONCATENATE($A62,AK$1)),COUNTIF('raw data'!$C:$C,CONCATENATE($A62,AK$1)))),0)</f>
        <v>0</v>
      </c>
      <c r="AL62" s="5">
        <f>IFERROR(IF($A62=AL$1,"", COUNTIF('raw data'!$B:$B,CONCATENATE($A62,AL$1))/SUM(COUNTIF('raw data'!$B:$B,CONCATENATE($A62,AL$1)),COUNTIF('raw data'!$C:$C,CONCATENATE($A62,AL$1)))),0)</f>
        <v>0</v>
      </c>
      <c r="AM62" s="5">
        <f>IFERROR(IF($A62=AM$1,"", COUNTIF('raw data'!$B:$B,CONCATENATE($A62,AM$1))/SUM(COUNTIF('raw data'!$B:$B,CONCATENATE($A62,AM$1)),COUNTIF('raw data'!$C:$C,CONCATENATE($A62,AM$1)))),0)</f>
        <v>0</v>
      </c>
      <c r="AN62" s="5">
        <f>IFERROR(IF($A62=AN$1,"", COUNTIF('raw data'!$B:$B,CONCATENATE($A62,AN$1))/SUM(COUNTIF('raw data'!$B:$B,CONCATENATE($A62,AN$1)),COUNTIF('raw data'!$C:$C,CONCATENATE($A62,AN$1)))),0)</f>
        <v>0</v>
      </c>
      <c r="AO62" s="5">
        <f>IFERROR(IF($A62=AO$1,"", COUNTIF('raw data'!$B:$B,CONCATENATE($A62,AO$1))/SUM(COUNTIF('raw data'!$B:$B,CONCATENATE($A62,AO$1)),COUNTIF('raw data'!$C:$C,CONCATENATE($A62,AO$1)))),0)</f>
        <v>0</v>
      </c>
      <c r="AP62" s="5">
        <f>IFERROR(IF($A62=AP$1,"", COUNTIF('raw data'!$B:$B,CONCATENATE($A62,AP$1))/SUM(COUNTIF('raw data'!$B:$B,CONCATENATE($A62,AP$1)),COUNTIF('raw data'!$C:$C,CONCATENATE($A62,AP$1)))),0)</f>
        <v>0</v>
      </c>
      <c r="AQ62" s="5">
        <f>IFERROR(IF($A62=AQ$1,"", COUNTIF('raw data'!$B:$B,CONCATENATE($A62,AQ$1))/SUM(COUNTIF('raw data'!$B:$B,CONCATENATE($A62,AQ$1)),COUNTIF('raw data'!$C:$C,CONCATENATE($A62,AQ$1)))),0)</f>
        <v>0</v>
      </c>
      <c r="AR62" s="5">
        <f>IFERROR(IF($A62=AR$1,"", COUNTIF('raw data'!$B:$B,CONCATENATE($A62,AR$1))/SUM(COUNTIF('raw data'!$B:$B,CONCATENATE($A62,AR$1)),COUNTIF('raw data'!$C:$C,CONCATENATE($A62,AR$1)))),0)</f>
        <v>0</v>
      </c>
      <c r="AS62" s="5">
        <f>IFERROR(IF($A62=AS$1,"", COUNTIF('raw data'!$B:$B,CONCATENATE($A62,AS$1))/SUM(COUNTIF('raw data'!$B:$B,CONCATENATE($A62,AS$1)),COUNTIF('raw data'!$C:$C,CONCATENATE($A62,AS$1)))),0)</f>
        <v>0</v>
      </c>
      <c r="AT62" s="5">
        <f>IFERROR(IF($A62=AT$1,"", COUNTIF('raw data'!$B:$B,CONCATENATE($A62,AT$1))/SUM(COUNTIF('raw data'!$B:$B,CONCATENATE($A62,AT$1)),COUNTIF('raw data'!$C:$C,CONCATENATE($A62,AT$1)))),0)</f>
        <v>0</v>
      </c>
      <c r="AU62" s="5">
        <f>IFERROR(IF($A62=AU$1,"", COUNTIF('raw data'!$B:$B,CONCATENATE($A62,AU$1))/SUM(COUNTIF('raw data'!$B:$B,CONCATENATE($A62,AU$1)),COUNTIF('raw data'!$C:$C,CONCATENATE($A62,AU$1)))),0)</f>
        <v>0</v>
      </c>
      <c r="AV62" s="5">
        <f>IFERROR(IF($A62=AV$1,"", COUNTIF('raw data'!$B:$B,CONCATENATE($A62,AV$1))/SUM(COUNTIF('raw data'!$B:$B,CONCATENATE($A62,AV$1)),COUNTIF('raw data'!$C:$C,CONCATENATE($A62,AV$1)))),0)</f>
        <v>0</v>
      </c>
      <c r="AW62" s="5">
        <f>IFERROR(IF($A62=AW$1,"", COUNTIF('raw data'!$B:$B,CONCATENATE($A62,AW$1))/SUM(COUNTIF('raw data'!$B:$B,CONCATENATE($A62,AW$1)),COUNTIF('raw data'!$C:$C,CONCATENATE($A62,AW$1)))),0)</f>
        <v>0</v>
      </c>
      <c r="AX62" s="5">
        <f>IFERROR(IF($A62=AX$1,"", COUNTIF('raw data'!$B:$B,CONCATENATE($A62,AX$1))/SUM(COUNTIF('raw data'!$B:$B,CONCATENATE($A62,AX$1)),COUNTIF('raw data'!$C:$C,CONCATENATE($A62,AX$1)))),0)</f>
        <v>0</v>
      </c>
      <c r="AY62" s="5">
        <f>IFERROR(IF($A62=AY$1,"", COUNTIF('raw data'!$B:$B,CONCATENATE($A62,AY$1))/SUM(COUNTIF('raw data'!$B:$B,CONCATENATE($A62,AY$1)),COUNTIF('raw data'!$C:$C,CONCATENATE($A62,AY$1)))),0)</f>
        <v>0</v>
      </c>
      <c r="AZ62" s="5">
        <f>IFERROR(IF($A62=AZ$1,"", COUNTIF('raw data'!$B:$B,CONCATENATE($A62,AZ$1))/SUM(COUNTIF('raw data'!$B:$B,CONCATENATE($A62,AZ$1)),COUNTIF('raw data'!$C:$C,CONCATENATE($A62,AZ$1)))),0)</f>
        <v>0</v>
      </c>
      <c r="BA62" s="5">
        <f>IFERROR(IF($A62=BA$1,"", COUNTIF('raw data'!$B:$B,CONCATENATE($A62,BA$1))/SUM(COUNTIF('raw data'!$B:$B,CONCATENATE($A62,BA$1)),COUNTIF('raw data'!$C:$C,CONCATENATE($A62,BA$1)))),0)</f>
        <v>0</v>
      </c>
      <c r="BB62" s="5">
        <f>IFERROR(IF($A62=BB$1,"", COUNTIF('raw data'!$B:$B,CONCATENATE($A62,BB$1))/SUM(COUNTIF('raw data'!$B:$B,CONCATENATE($A62,BB$1)),COUNTIF('raw data'!$C:$C,CONCATENATE($A62,BB$1)))),0)</f>
        <v>0</v>
      </c>
      <c r="BC62" s="5">
        <f>IFERROR(IF($A62=BC$1,"", COUNTIF('raw data'!$B:$B,CONCATENATE($A62,BC$1))/SUM(COUNTIF('raw data'!$B:$B,CONCATENATE($A62,BC$1)),COUNTIF('raw data'!$C:$C,CONCATENATE($A62,BC$1)))),0)</f>
        <v>0</v>
      </c>
      <c r="BD62" s="5">
        <f>IFERROR(IF($A62=BD$1,"", COUNTIF('raw data'!$B:$B,CONCATENATE($A62,BD$1))/SUM(COUNTIF('raw data'!$B:$B,CONCATENATE($A62,BD$1)),COUNTIF('raw data'!$C:$C,CONCATENATE($A62,BD$1)))),0)</f>
        <v>0</v>
      </c>
      <c r="BE62" s="5">
        <f>IFERROR(IF($A62=BE$1,"", COUNTIF('raw data'!$B:$B,CONCATENATE($A62,BE$1))/SUM(COUNTIF('raw data'!$B:$B,CONCATENATE($A62,BE$1)),COUNTIF('raw data'!$C:$C,CONCATENATE($A62,BE$1)))),0)</f>
        <v>0</v>
      </c>
      <c r="BF62" s="5">
        <f>IFERROR(IF($A62=BF$1,"", COUNTIF('raw data'!$B:$B,CONCATENATE($A62,BF$1))/SUM(COUNTIF('raw data'!$B:$B,CONCATENATE($A62,BF$1)),COUNTIF('raw data'!$C:$C,CONCATENATE($A62,BF$1)))),0)</f>
        <v>0</v>
      </c>
      <c r="BG62" s="5">
        <f>IFERROR(IF($A62=BG$1,"", COUNTIF('raw data'!$B:$B,CONCATENATE($A62,BG$1))/SUM(COUNTIF('raw data'!$B:$B,CONCATENATE($A62,BG$1)),COUNTIF('raw data'!$C:$C,CONCATENATE($A62,BG$1)))),0)</f>
        <v>0</v>
      </c>
      <c r="BH62" s="5">
        <f>IFERROR(IF($A62=BH$1,"", COUNTIF('raw data'!$B:$B,CONCATENATE($A62,BH$1))/SUM(COUNTIF('raw data'!$B:$B,CONCATENATE($A62,BH$1)),COUNTIF('raw data'!$C:$C,CONCATENATE($A62,BH$1)))),0)</f>
        <v>0</v>
      </c>
      <c r="BI62" s="5">
        <f>IFERROR(IF($A62=BI$1,"", COUNTIF('raw data'!$B:$B,CONCATENATE($A62,BI$1))/SUM(COUNTIF('raw data'!$B:$B,CONCATENATE($A62,BI$1)),COUNTIF('raw data'!$C:$C,CONCATENATE($A62,BI$1)))),0)</f>
        <v>0</v>
      </c>
      <c r="BJ62" s="5" t="str">
        <f>IFERROR(IF($A62=BJ$1,"", COUNTIF('raw data'!$B:$B,CONCATENATE($A62,BJ$1))/SUM(COUNTIF('raw data'!$B:$B,CONCATENATE($A62,BJ$1)),COUNTIF('raw data'!$C:$C,CONCATENATE($A62,BJ$1)))),0)</f>
        <v/>
      </c>
      <c r="BK62" s="5">
        <f>IFERROR(IF($A62=BK$1,"", COUNTIF('raw data'!$B:$B,CONCATENATE($A62,BK$1))/SUM(COUNTIF('raw data'!$B:$B,CONCATENATE($A62,BK$1)),COUNTIF('raw data'!$C:$C,CONCATENATE($A62,BK$1)))),0)</f>
        <v>0</v>
      </c>
      <c r="BL62" s="5">
        <f>IFERROR(IF($A62=BL$1,"", COUNTIF('raw data'!$B:$B,CONCATENATE($A62,BL$1))/SUM(COUNTIF('raw data'!$B:$B,CONCATENATE($A62,BL$1)),COUNTIF('raw data'!$C:$C,CONCATENATE($A62,BL$1)))),0)</f>
        <v>0</v>
      </c>
      <c r="BM62" s="5">
        <f>IFERROR(IF($A62=BM$1,"", COUNTIF('raw data'!$B:$B,CONCATENATE($A62,BM$1))/SUM(COUNTIF('raw data'!$B:$B,CONCATENATE($A62,BM$1)),COUNTIF('raw data'!$C:$C,CONCATENATE($A62,BM$1)))),0)</f>
        <v>0</v>
      </c>
      <c r="BN62" s="5">
        <f>IFERROR(IF($A62=BN$1,"", COUNTIF('raw data'!$B:$B,CONCATENATE($A62,BN$1))/SUM(COUNTIF('raw data'!$B:$B,CONCATENATE($A62,BN$1)),COUNTIF('raw data'!$C:$C,CONCATENATE($A62,BN$1)))),0)</f>
        <v>0</v>
      </c>
      <c r="BO62" s="5">
        <f>IFERROR(IF($A62=BO$1,"", COUNTIF('raw data'!$B:$B,CONCATENATE($A62,BO$1))/SUM(COUNTIF('raw data'!$B:$B,CONCATENATE($A62,BO$1)),COUNTIF('raw data'!$C:$C,CONCATENATE($A62,BO$1)))),0)</f>
        <v>0</v>
      </c>
      <c r="BP62" s="5">
        <f>IFERROR(IF($A62=BP$1,"", COUNTIF('raw data'!$B:$B,CONCATENATE($A62,BP$1))/SUM(COUNTIF('raw data'!$B:$B,CONCATENATE($A62,BP$1)),COUNTIF('raw data'!$C:$C,CONCATENATE($A62,BP$1)))),0)</f>
        <v>0</v>
      </c>
      <c r="BQ62" s="5">
        <f>IFERROR(IF($A62=BQ$1,"", COUNTIF('raw data'!$B:$B,CONCATENATE($A62,BQ$1))/SUM(COUNTIF('raw data'!$B:$B,CONCATENATE($A62,BQ$1)),COUNTIF('raw data'!$C:$C,CONCATENATE($A62,BQ$1)))),0)</f>
        <v>0</v>
      </c>
      <c r="BR62" s="5">
        <f>IFERROR(IF($A62=BR$1,"", COUNTIF('raw data'!$B:$B,CONCATENATE($A62,BR$1))/SUM(COUNTIF('raw data'!$B:$B,CONCATENATE($A62,BR$1)),COUNTIF('raw data'!$C:$C,CONCATENATE($A62,BR$1)))),0)</f>
        <v>0</v>
      </c>
      <c r="BS62" s="5">
        <f>IFERROR(IF($A62=BS$1,"", COUNTIF('raw data'!$B:$B,CONCATENATE($A62,BS$1))/SUM(COUNTIF('raw data'!$B:$B,CONCATENATE($A62,BS$1)),COUNTIF('raw data'!$C:$C,CONCATENATE($A62,BS$1)))),0)</f>
        <v>0</v>
      </c>
      <c r="BT62" s="5">
        <f>IFERROR(IF($A62=BT$1,"", COUNTIF('raw data'!$B:$B,CONCATENATE($A62,BT$1))/SUM(COUNTIF('raw data'!$B:$B,CONCATENATE($A62,BT$1)),COUNTIF('raw data'!$C:$C,CONCATENATE($A62,BT$1)))),0)</f>
        <v>0</v>
      </c>
      <c r="BU62" s="5">
        <f>IFERROR(IF($A62=BU$1,"", COUNTIF('raw data'!$B:$B,CONCATENATE($A62,BU$1))/SUM(COUNTIF('raw data'!$B:$B,CONCATENATE($A62,BU$1)),COUNTIF('raw data'!$C:$C,CONCATENATE($A62,BU$1)))),0)</f>
        <v>0</v>
      </c>
      <c r="BV62" s="5">
        <f>IFERROR(IF($A62=BV$1,"", COUNTIF('raw data'!$B:$B,CONCATENATE($A62,BV$1))/SUM(COUNTIF('raw data'!$B:$B,CONCATENATE($A62,BV$1)),COUNTIF('raw data'!$C:$C,CONCATENATE($A62,BV$1)))),0)</f>
        <v>0</v>
      </c>
      <c r="BW62" s="5">
        <f>IFERROR(IF($A62=BW$1,"", COUNTIF('raw data'!$B:$B,CONCATENATE($A62,BW$1))/SUM(COUNTIF('raw data'!$B:$B,CONCATENATE($A62,BW$1)),COUNTIF('raw data'!$C:$C,CONCATENATE($A62,BW$1)))),0)</f>
        <v>0</v>
      </c>
      <c r="BX62" s="5">
        <f>IFERROR(IF($A62=BX$1,"", COUNTIF('raw data'!$B:$B,CONCATENATE($A62,BX$1))/SUM(COUNTIF('raw data'!$B:$B,CONCATENATE($A62,BX$1)),COUNTIF('raw data'!$C:$C,CONCATENATE($A62,BX$1)))),0)</f>
        <v>0</v>
      </c>
      <c r="BY62" s="5">
        <f>IFERROR(IF($A62=BY$1,"", COUNTIF('raw data'!$B:$B,CONCATENATE($A62,BY$1))/SUM(COUNTIF('raw data'!$B:$B,CONCATENATE($A62,BY$1)),COUNTIF('raw data'!$C:$C,CONCATENATE($A62,BY$1)))),0)</f>
        <v>0</v>
      </c>
      <c r="BZ62" s="5">
        <f>IFERROR(IF($A62=BZ$1,"", COUNTIF('raw data'!$B:$B,CONCATENATE($A62,BZ$1))/SUM(COUNTIF('raw data'!$B:$B,CONCATENATE($A62,BZ$1)),COUNTIF('raw data'!$C:$C,CONCATENATE($A62,BZ$1)))),0)</f>
        <v>0</v>
      </c>
      <c r="CA62" s="5">
        <f>IFERROR(IF($A62=CA$1,"", COUNTIF('raw data'!$B:$B,CONCATENATE($A62,CA$1))/SUM(COUNTIF('raw data'!$B:$B,CONCATENATE($A62,CA$1)),COUNTIF('raw data'!$C:$C,CONCATENATE($A62,CA$1)))),0)</f>
        <v>0</v>
      </c>
    </row>
    <row r="63">
      <c r="A63" s="6" t="str">
        <f>'winlose rates'!A63</f>
        <v>skewer</v>
      </c>
      <c r="B63" s="5">
        <f>IFERROR(IF($A63=B$1,"", COUNTIF('raw data'!$B:$B,CONCATENATE($A63,B$1))/SUM(COUNTIF('raw data'!$B:$B,CONCATENATE($A63,B$1)),COUNTIF('raw data'!$C:$C,CONCATENATE($A63,B$1)))),0)</f>
        <v>0</v>
      </c>
      <c r="C63" s="5">
        <f>IFERROR(IF($A63=C$1,"", COUNTIF('raw data'!$B:$B,CONCATENATE($A63,C$1))/SUM(COUNTIF('raw data'!$B:$B,CONCATENATE($A63,C$1)),COUNTIF('raw data'!$C:$C,CONCATENATE($A63,C$1)))),0)</f>
        <v>0</v>
      </c>
      <c r="D63" s="5">
        <f>IFERROR(IF($A63=D$1,"", COUNTIF('raw data'!$B:$B,CONCATENATE($A63,D$1))/SUM(COUNTIF('raw data'!$B:$B,CONCATENATE($A63,D$1)),COUNTIF('raw data'!$C:$C,CONCATENATE($A63,D$1)))),0)</f>
        <v>0</v>
      </c>
      <c r="E63" s="5">
        <f>IFERROR(IF($A63=E$1,"", COUNTIF('raw data'!$B:$B,CONCATENATE($A63,E$1))/SUM(COUNTIF('raw data'!$B:$B,CONCATENATE($A63,E$1)),COUNTIF('raw data'!$C:$C,CONCATENATE($A63,E$1)))),0)</f>
        <v>1</v>
      </c>
      <c r="F63" s="5">
        <f>IFERROR(IF($A63=F$1,"", COUNTIF('raw data'!$B:$B,CONCATENATE($A63,F$1))/SUM(COUNTIF('raw data'!$B:$B,CONCATENATE($A63,F$1)),COUNTIF('raw data'!$C:$C,CONCATENATE($A63,F$1)))),0)</f>
        <v>0</v>
      </c>
      <c r="G63" s="5">
        <f>IFERROR(IF($A63=G$1,"", COUNTIF('raw data'!$B:$B,CONCATENATE($A63,G$1))/SUM(COUNTIF('raw data'!$B:$B,CONCATENATE($A63,G$1)),COUNTIF('raw data'!$C:$C,CONCATENATE($A63,G$1)))),0)</f>
        <v>0</v>
      </c>
      <c r="H63" s="5">
        <f>IFERROR(IF($A63=H$1,"", COUNTIF('raw data'!$B:$B,CONCATENATE($A63,H$1))/SUM(COUNTIF('raw data'!$B:$B,CONCATENATE($A63,H$1)),COUNTIF('raw data'!$C:$C,CONCATENATE($A63,H$1)))),0)</f>
        <v>0</v>
      </c>
      <c r="I63" s="5">
        <f>IFERROR(IF($A63=I$1,"", COUNTIF('raw data'!$B:$B,CONCATENATE($A63,I$1))/SUM(COUNTIF('raw data'!$B:$B,CONCATENATE($A63,I$1)),COUNTIF('raw data'!$C:$C,CONCATENATE($A63,I$1)))),0)</f>
        <v>0</v>
      </c>
      <c r="J63" s="5">
        <f>IFERROR(IF($A63=J$1,"", COUNTIF('raw data'!$B:$B,CONCATENATE($A63,J$1))/SUM(COUNTIF('raw data'!$B:$B,CONCATENATE($A63,J$1)),COUNTIF('raw data'!$C:$C,CONCATENATE($A63,J$1)))),0)</f>
        <v>0</v>
      </c>
      <c r="K63" s="5">
        <f>IFERROR(IF($A63=K$1,"", COUNTIF('raw data'!$B:$B,CONCATENATE($A63,K$1))/SUM(COUNTIF('raw data'!$B:$B,CONCATENATE($A63,K$1)),COUNTIF('raw data'!$C:$C,CONCATENATE($A63,K$1)))),0)</f>
        <v>0</v>
      </c>
      <c r="L63" s="5">
        <f>IFERROR(IF($A63=L$1,"", COUNTIF('raw data'!$B:$B,CONCATENATE($A63,L$1))/SUM(COUNTIF('raw data'!$B:$B,CONCATENATE($A63,L$1)),COUNTIF('raw data'!$C:$C,CONCATENATE($A63,L$1)))),0)</f>
        <v>0</v>
      </c>
      <c r="M63" s="5">
        <f>IFERROR(IF($A63=M$1,"", COUNTIF('raw data'!$B:$B,CONCATENATE($A63,M$1))/SUM(COUNTIF('raw data'!$B:$B,CONCATENATE($A63,M$1)),COUNTIF('raw data'!$C:$C,CONCATENATE($A63,M$1)))),0)</f>
        <v>0</v>
      </c>
      <c r="N63" s="5">
        <f>IFERROR(IF($A63=N$1,"", COUNTIF('raw data'!$B:$B,CONCATENATE($A63,N$1))/SUM(COUNTIF('raw data'!$B:$B,CONCATENATE($A63,N$1)),COUNTIF('raw data'!$C:$C,CONCATENATE($A63,N$1)))),0)</f>
        <v>0</v>
      </c>
      <c r="O63" s="5">
        <f>IFERROR(IF($A63=O$1,"", COUNTIF('raw data'!$B:$B,CONCATENATE($A63,O$1))/SUM(COUNTIF('raw data'!$B:$B,CONCATENATE($A63,O$1)),COUNTIF('raw data'!$C:$C,CONCATENATE($A63,O$1)))),0)</f>
        <v>0</v>
      </c>
      <c r="P63" s="5">
        <f>IFERROR(IF($A63=P$1,"", COUNTIF('raw data'!$B:$B,CONCATENATE($A63,P$1))/SUM(COUNTIF('raw data'!$B:$B,CONCATENATE($A63,P$1)),COUNTIF('raw data'!$C:$C,CONCATENATE($A63,P$1)))),0)</f>
        <v>0</v>
      </c>
      <c r="Q63" s="5">
        <f>IFERROR(IF($A63=Q$1,"", COUNTIF('raw data'!$B:$B,CONCATENATE($A63,Q$1))/SUM(COUNTIF('raw data'!$B:$B,CONCATENATE($A63,Q$1)),COUNTIF('raw data'!$C:$C,CONCATENATE($A63,Q$1)))),0)</f>
        <v>0</v>
      </c>
      <c r="R63" s="5">
        <f>IFERROR(IF($A63=R$1,"", COUNTIF('raw data'!$B:$B,CONCATENATE($A63,R$1))/SUM(COUNTIF('raw data'!$B:$B,CONCATENATE($A63,R$1)),COUNTIF('raw data'!$C:$C,CONCATENATE($A63,R$1)))),0)</f>
        <v>0</v>
      </c>
      <c r="S63" s="5">
        <f>IFERROR(IF($A63=S$1,"", COUNTIF('raw data'!$B:$B,CONCATENATE($A63,S$1))/SUM(COUNTIF('raw data'!$B:$B,CONCATENATE($A63,S$1)),COUNTIF('raw data'!$C:$C,CONCATENATE($A63,S$1)))),0)</f>
        <v>0</v>
      </c>
      <c r="T63" s="5">
        <f>IFERROR(IF($A63=T$1,"", COUNTIF('raw data'!$B:$B,CONCATENATE($A63,T$1))/SUM(COUNTIF('raw data'!$B:$B,CONCATENATE($A63,T$1)),COUNTIF('raw data'!$C:$C,CONCATENATE($A63,T$1)))),0)</f>
        <v>0</v>
      </c>
      <c r="U63" s="5">
        <f>IFERROR(IF($A63=U$1,"", COUNTIF('raw data'!$B:$B,CONCATENATE($A63,U$1))/SUM(COUNTIF('raw data'!$B:$B,CONCATENATE($A63,U$1)),COUNTIF('raw data'!$C:$C,CONCATENATE($A63,U$1)))),0)</f>
        <v>0</v>
      </c>
      <c r="V63" s="5">
        <f>IFERROR(IF($A63=V$1,"", COUNTIF('raw data'!$B:$B,CONCATENATE($A63,V$1))/SUM(COUNTIF('raw data'!$B:$B,CONCATENATE($A63,V$1)),COUNTIF('raw data'!$C:$C,CONCATENATE($A63,V$1)))),0)</f>
        <v>0</v>
      </c>
      <c r="W63" s="5">
        <f>IFERROR(IF($A63=W$1,"", COUNTIF('raw data'!$B:$B,CONCATENATE($A63,W$1))/SUM(COUNTIF('raw data'!$B:$B,CONCATENATE($A63,W$1)),COUNTIF('raw data'!$C:$C,CONCATENATE($A63,W$1)))),0)</f>
        <v>0</v>
      </c>
      <c r="X63" s="5">
        <f>IFERROR(IF($A63=X$1,"", COUNTIF('raw data'!$B:$B,CONCATENATE($A63,X$1))/SUM(COUNTIF('raw data'!$B:$B,CONCATENATE($A63,X$1)),COUNTIF('raw data'!$C:$C,CONCATENATE($A63,X$1)))),0)</f>
        <v>0</v>
      </c>
      <c r="Y63" s="5">
        <f>IFERROR(IF($A63=Y$1,"", COUNTIF('raw data'!$B:$B,CONCATENATE($A63,Y$1))/SUM(COUNTIF('raw data'!$B:$B,CONCATENATE($A63,Y$1)),COUNTIF('raw data'!$C:$C,CONCATENATE($A63,Y$1)))),0)</f>
        <v>0</v>
      </c>
      <c r="Z63" s="5">
        <f>IFERROR(IF($A63=Z$1,"", COUNTIF('raw data'!$B:$B,CONCATENATE($A63,Z$1))/SUM(COUNTIF('raw data'!$B:$B,CONCATENATE($A63,Z$1)),COUNTIF('raw data'!$C:$C,CONCATENATE($A63,Z$1)))),0)</f>
        <v>0</v>
      </c>
      <c r="AA63" s="5">
        <f>IFERROR(IF($A63=AA$1,"", COUNTIF('raw data'!$B:$B,CONCATENATE($A63,AA$1))/SUM(COUNTIF('raw data'!$B:$B,CONCATENATE($A63,AA$1)),COUNTIF('raw data'!$C:$C,CONCATENATE($A63,AA$1)))),0)</f>
        <v>0</v>
      </c>
      <c r="AB63" s="5">
        <f>IFERROR(IF($A63=AB$1,"", COUNTIF('raw data'!$B:$B,CONCATENATE($A63,AB$1))/SUM(COUNTIF('raw data'!$B:$B,CONCATENATE($A63,AB$1)),COUNTIF('raw data'!$C:$C,CONCATENATE($A63,AB$1)))),0)</f>
        <v>0</v>
      </c>
      <c r="AC63" s="5">
        <f>IFERROR(IF($A63=AC$1,"", COUNTIF('raw data'!$B:$B,CONCATENATE($A63,AC$1))/SUM(COUNTIF('raw data'!$B:$B,CONCATENATE($A63,AC$1)),COUNTIF('raw data'!$C:$C,CONCATENATE($A63,AC$1)))),0)</f>
        <v>0</v>
      </c>
      <c r="AD63" s="5">
        <f>IFERROR(IF($A63=AD$1,"", COUNTIF('raw data'!$B:$B,CONCATENATE($A63,AD$1))/SUM(COUNTIF('raw data'!$B:$B,CONCATENATE($A63,AD$1)),COUNTIF('raw data'!$C:$C,CONCATENATE($A63,AD$1)))),0)</f>
        <v>0</v>
      </c>
      <c r="AE63" s="5">
        <f>IFERROR(IF($A63=AE$1,"", COUNTIF('raw data'!$B:$B,CONCATENATE($A63,AE$1))/SUM(COUNTIF('raw data'!$B:$B,CONCATENATE($A63,AE$1)),COUNTIF('raw data'!$C:$C,CONCATENATE($A63,AE$1)))),0)</f>
        <v>0</v>
      </c>
      <c r="AF63" s="5">
        <f>IFERROR(IF($A63=AF$1,"", COUNTIF('raw data'!$B:$B,CONCATENATE($A63,AF$1))/SUM(COUNTIF('raw data'!$B:$B,CONCATENATE($A63,AF$1)),COUNTIF('raw data'!$C:$C,CONCATENATE($A63,AF$1)))),0)</f>
        <v>0</v>
      </c>
      <c r="AG63" s="5">
        <f>IFERROR(IF($A63=AG$1,"", COUNTIF('raw data'!$B:$B,CONCATENATE($A63,AG$1))/SUM(COUNTIF('raw data'!$B:$B,CONCATENATE($A63,AG$1)),COUNTIF('raw data'!$C:$C,CONCATENATE($A63,AG$1)))),0)</f>
        <v>0</v>
      </c>
      <c r="AH63" s="5">
        <f>IFERROR(IF($A63=AH$1,"", COUNTIF('raw data'!$B:$B,CONCATENATE($A63,AH$1))/SUM(COUNTIF('raw data'!$B:$B,CONCATENATE($A63,AH$1)),COUNTIF('raw data'!$C:$C,CONCATENATE($A63,AH$1)))),0)</f>
        <v>1</v>
      </c>
      <c r="AI63" s="5">
        <f>IFERROR(IF($A63=AI$1,"", COUNTIF('raw data'!$B:$B,CONCATENATE($A63,AI$1))/SUM(COUNTIF('raw data'!$B:$B,CONCATENATE($A63,AI$1)),COUNTIF('raw data'!$C:$C,CONCATENATE($A63,AI$1)))),0)</f>
        <v>0</v>
      </c>
      <c r="AJ63" s="5">
        <f>IFERROR(IF($A63=AJ$1,"", COUNTIF('raw data'!$B:$B,CONCATENATE($A63,AJ$1))/SUM(COUNTIF('raw data'!$B:$B,CONCATENATE($A63,AJ$1)),COUNTIF('raw data'!$C:$C,CONCATENATE($A63,AJ$1)))),0)</f>
        <v>0</v>
      </c>
      <c r="AK63" s="5">
        <f>IFERROR(IF($A63=AK$1,"", COUNTIF('raw data'!$B:$B,CONCATENATE($A63,AK$1))/SUM(COUNTIF('raw data'!$B:$B,CONCATENATE($A63,AK$1)),COUNTIF('raw data'!$C:$C,CONCATENATE($A63,AK$1)))),0)</f>
        <v>0</v>
      </c>
      <c r="AL63" s="5">
        <f>IFERROR(IF($A63=AL$1,"", COUNTIF('raw data'!$B:$B,CONCATENATE($A63,AL$1))/SUM(COUNTIF('raw data'!$B:$B,CONCATENATE($A63,AL$1)),COUNTIF('raw data'!$C:$C,CONCATENATE($A63,AL$1)))),0)</f>
        <v>0</v>
      </c>
      <c r="AM63" s="5">
        <f>IFERROR(IF($A63=AM$1,"", COUNTIF('raw data'!$B:$B,CONCATENATE($A63,AM$1))/SUM(COUNTIF('raw data'!$B:$B,CONCATENATE($A63,AM$1)),COUNTIF('raw data'!$C:$C,CONCATENATE($A63,AM$1)))),0)</f>
        <v>0</v>
      </c>
      <c r="AN63" s="5">
        <f>IFERROR(IF($A63=AN$1,"", COUNTIF('raw data'!$B:$B,CONCATENATE($A63,AN$1))/SUM(COUNTIF('raw data'!$B:$B,CONCATENATE($A63,AN$1)),COUNTIF('raw data'!$C:$C,CONCATENATE($A63,AN$1)))),0)</f>
        <v>0</v>
      </c>
      <c r="AO63" s="5">
        <f>IFERROR(IF($A63=AO$1,"", COUNTIF('raw data'!$B:$B,CONCATENATE($A63,AO$1))/SUM(COUNTIF('raw data'!$B:$B,CONCATENATE($A63,AO$1)),COUNTIF('raw data'!$C:$C,CONCATENATE($A63,AO$1)))),0)</f>
        <v>0</v>
      </c>
      <c r="AP63" s="5">
        <f>IFERROR(IF($A63=AP$1,"", COUNTIF('raw data'!$B:$B,CONCATENATE($A63,AP$1))/SUM(COUNTIF('raw data'!$B:$B,CONCATENATE($A63,AP$1)),COUNTIF('raw data'!$C:$C,CONCATENATE($A63,AP$1)))),0)</f>
        <v>0</v>
      </c>
      <c r="AQ63" s="5">
        <f>IFERROR(IF($A63=AQ$1,"", COUNTIF('raw data'!$B:$B,CONCATENATE($A63,AQ$1))/SUM(COUNTIF('raw data'!$B:$B,CONCATENATE($A63,AQ$1)),COUNTIF('raw data'!$C:$C,CONCATENATE($A63,AQ$1)))),0)</f>
        <v>0</v>
      </c>
      <c r="AR63" s="5">
        <f>IFERROR(IF($A63=AR$1,"", COUNTIF('raw data'!$B:$B,CONCATENATE($A63,AR$1))/SUM(COUNTIF('raw data'!$B:$B,CONCATENATE($A63,AR$1)),COUNTIF('raw data'!$C:$C,CONCATENATE($A63,AR$1)))),0)</f>
        <v>0</v>
      </c>
      <c r="AS63" s="5">
        <f>IFERROR(IF($A63=AS$1,"", COUNTIF('raw data'!$B:$B,CONCATENATE($A63,AS$1))/SUM(COUNTIF('raw data'!$B:$B,CONCATENATE($A63,AS$1)),COUNTIF('raw data'!$C:$C,CONCATENATE($A63,AS$1)))),0)</f>
        <v>0</v>
      </c>
      <c r="AT63" s="5">
        <f>IFERROR(IF($A63=AT$1,"", COUNTIF('raw data'!$B:$B,CONCATENATE($A63,AT$1))/SUM(COUNTIF('raw data'!$B:$B,CONCATENATE($A63,AT$1)),COUNTIF('raw data'!$C:$C,CONCATENATE($A63,AT$1)))),0)</f>
        <v>0</v>
      </c>
      <c r="AU63" s="5">
        <f>IFERROR(IF($A63=AU$1,"", COUNTIF('raw data'!$B:$B,CONCATENATE($A63,AU$1))/SUM(COUNTIF('raw data'!$B:$B,CONCATENATE($A63,AU$1)),COUNTIF('raw data'!$C:$C,CONCATENATE($A63,AU$1)))),0)</f>
        <v>1</v>
      </c>
      <c r="AV63" s="5">
        <f>IFERROR(IF($A63=AV$1,"", COUNTIF('raw data'!$B:$B,CONCATENATE($A63,AV$1))/SUM(COUNTIF('raw data'!$B:$B,CONCATENATE($A63,AV$1)),COUNTIF('raw data'!$C:$C,CONCATENATE($A63,AV$1)))),0)</f>
        <v>0</v>
      </c>
      <c r="AW63" s="5">
        <f>IFERROR(IF($A63=AW$1,"", COUNTIF('raw data'!$B:$B,CONCATENATE($A63,AW$1))/SUM(COUNTIF('raw data'!$B:$B,CONCATENATE($A63,AW$1)),COUNTIF('raw data'!$C:$C,CONCATENATE($A63,AW$1)))),0)</f>
        <v>0</v>
      </c>
      <c r="AX63" s="5">
        <f>IFERROR(IF($A63=AX$1,"", COUNTIF('raw data'!$B:$B,CONCATENATE($A63,AX$1))/SUM(COUNTIF('raw data'!$B:$B,CONCATENATE($A63,AX$1)),COUNTIF('raw data'!$C:$C,CONCATENATE($A63,AX$1)))),0)</f>
        <v>0</v>
      </c>
      <c r="AY63" s="5">
        <f>IFERROR(IF($A63=AY$1,"", COUNTIF('raw data'!$B:$B,CONCATENATE($A63,AY$1))/SUM(COUNTIF('raw data'!$B:$B,CONCATENATE($A63,AY$1)),COUNTIF('raw data'!$C:$C,CONCATENATE($A63,AY$1)))),0)</f>
        <v>0</v>
      </c>
      <c r="AZ63" s="5">
        <f>IFERROR(IF($A63=AZ$1,"", COUNTIF('raw data'!$B:$B,CONCATENATE($A63,AZ$1))/SUM(COUNTIF('raw data'!$B:$B,CONCATENATE($A63,AZ$1)),COUNTIF('raw data'!$C:$C,CONCATENATE($A63,AZ$1)))),0)</f>
        <v>0</v>
      </c>
      <c r="BA63" s="5">
        <f>IFERROR(IF($A63=BA$1,"", COUNTIF('raw data'!$B:$B,CONCATENATE($A63,BA$1))/SUM(COUNTIF('raw data'!$B:$B,CONCATENATE($A63,BA$1)),COUNTIF('raw data'!$C:$C,CONCATENATE($A63,BA$1)))),0)</f>
        <v>0</v>
      </c>
      <c r="BB63" s="5">
        <f>IFERROR(IF($A63=BB$1,"", COUNTIF('raw data'!$B:$B,CONCATENATE($A63,BB$1))/SUM(COUNTIF('raw data'!$B:$B,CONCATENATE($A63,BB$1)),COUNTIF('raw data'!$C:$C,CONCATENATE($A63,BB$1)))),0)</f>
        <v>0</v>
      </c>
      <c r="BC63" s="5">
        <f>IFERROR(IF($A63=BC$1,"", COUNTIF('raw data'!$B:$B,CONCATENATE($A63,BC$1))/SUM(COUNTIF('raw data'!$B:$B,CONCATENATE($A63,BC$1)),COUNTIF('raw data'!$C:$C,CONCATENATE($A63,BC$1)))),0)</f>
        <v>0</v>
      </c>
      <c r="BD63" s="5">
        <f>IFERROR(IF($A63=BD$1,"", COUNTIF('raw data'!$B:$B,CONCATENATE($A63,BD$1))/SUM(COUNTIF('raw data'!$B:$B,CONCATENATE($A63,BD$1)),COUNTIF('raw data'!$C:$C,CONCATENATE($A63,BD$1)))),0)</f>
        <v>0</v>
      </c>
      <c r="BE63" s="5">
        <f>IFERROR(IF($A63=BE$1,"", COUNTIF('raw data'!$B:$B,CONCATENATE($A63,BE$1))/SUM(COUNTIF('raw data'!$B:$B,CONCATENATE($A63,BE$1)),COUNTIF('raw data'!$C:$C,CONCATENATE($A63,BE$1)))),0)</f>
        <v>0</v>
      </c>
      <c r="BF63" s="5">
        <f>IFERROR(IF($A63=BF$1,"", COUNTIF('raw data'!$B:$B,CONCATENATE($A63,BF$1))/SUM(COUNTIF('raw data'!$B:$B,CONCATENATE($A63,BF$1)),COUNTIF('raw data'!$C:$C,CONCATENATE($A63,BF$1)))),0)</f>
        <v>0</v>
      </c>
      <c r="BG63" s="5">
        <f>IFERROR(IF($A63=BG$1,"", COUNTIF('raw data'!$B:$B,CONCATENATE($A63,BG$1))/SUM(COUNTIF('raw data'!$B:$B,CONCATENATE($A63,BG$1)),COUNTIF('raw data'!$C:$C,CONCATENATE($A63,BG$1)))),0)</f>
        <v>0</v>
      </c>
      <c r="BH63" s="5">
        <f>IFERROR(IF($A63=BH$1,"", COUNTIF('raw data'!$B:$B,CONCATENATE($A63,BH$1))/SUM(COUNTIF('raw data'!$B:$B,CONCATENATE($A63,BH$1)),COUNTIF('raw data'!$C:$C,CONCATENATE($A63,BH$1)))),0)</f>
        <v>0</v>
      </c>
      <c r="BI63" s="5">
        <f>IFERROR(IF($A63=BI$1,"", COUNTIF('raw data'!$B:$B,CONCATENATE($A63,BI$1))/SUM(COUNTIF('raw data'!$B:$B,CONCATENATE($A63,BI$1)),COUNTIF('raw data'!$C:$C,CONCATENATE($A63,BI$1)))),0)</f>
        <v>0</v>
      </c>
      <c r="BJ63" s="5">
        <f>IFERROR(IF($A63=BJ$1,"", COUNTIF('raw data'!$B:$B,CONCATENATE($A63,BJ$1))/SUM(COUNTIF('raw data'!$B:$B,CONCATENATE($A63,BJ$1)),COUNTIF('raw data'!$C:$C,CONCATENATE($A63,BJ$1)))),0)</f>
        <v>0</v>
      </c>
      <c r="BK63" s="5" t="str">
        <f>IFERROR(IF($A63=BK$1,"", COUNTIF('raw data'!$B:$B,CONCATENATE($A63,BK$1))/SUM(COUNTIF('raw data'!$B:$B,CONCATENATE($A63,BK$1)),COUNTIF('raw data'!$C:$C,CONCATENATE($A63,BK$1)))),0)</f>
        <v/>
      </c>
      <c r="BL63" s="5">
        <f>IFERROR(IF($A63=BL$1,"", COUNTIF('raw data'!$B:$B,CONCATENATE($A63,BL$1))/SUM(COUNTIF('raw data'!$B:$B,CONCATENATE($A63,BL$1)),COUNTIF('raw data'!$C:$C,CONCATENATE($A63,BL$1)))),0)</f>
        <v>0</v>
      </c>
      <c r="BM63" s="5">
        <f>IFERROR(IF($A63=BM$1,"", COUNTIF('raw data'!$B:$B,CONCATENATE($A63,BM$1))/SUM(COUNTIF('raw data'!$B:$B,CONCATENATE($A63,BM$1)),COUNTIF('raw data'!$C:$C,CONCATENATE($A63,BM$1)))),0)</f>
        <v>0</v>
      </c>
      <c r="BN63" s="5">
        <f>IFERROR(IF($A63=BN$1,"", COUNTIF('raw data'!$B:$B,CONCATENATE($A63,BN$1))/SUM(COUNTIF('raw data'!$B:$B,CONCATENATE($A63,BN$1)),COUNTIF('raw data'!$C:$C,CONCATENATE($A63,BN$1)))),0)</f>
        <v>0</v>
      </c>
      <c r="BO63" s="5">
        <f>IFERROR(IF($A63=BO$1,"", COUNTIF('raw data'!$B:$B,CONCATENATE($A63,BO$1))/SUM(COUNTIF('raw data'!$B:$B,CONCATENATE($A63,BO$1)),COUNTIF('raw data'!$C:$C,CONCATENATE($A63,BO$1)))),0)</f>
        <v>0</v>
      </c>
      <c r="BP63" s="5">
        <f>IFERROR(IF($A63=BP$1,"", COUNTIF('raw data'!$B:$B,CONCATENATE($A63,BP$1))/SUM(COUNTIF('raw data'!$B:$B,CONCATENATE($A63,BP$1)),COUNTIF('raw data'!$C:$C,CONCATENATE($A63,BP$1)))),0)</f>
        <v>0</v>
      </c>
      <c r="BQ63" s="5">
        <f>IFERROR(IF($A63=BQ$1,"", COUNTIF('raw data'!$B:$B,CONCATENATE($A63,BQ$1))/SUM(COUNTIF('raw data'!$B:$B,CONCATENATE($A63,BQ$1)),COUNTIF('raw data'!$C:$C,CONCATENATE($A63,BQ$1)))),0)</f>
        <v>0</v>
      </c>
      <c r="BR63" s="5">
        <f>IFERROR(IF($A63=BR$1,"", COUNTIF('raw data'!$B:$B,CONCATENATE($A63,BR$1))/SUM(COUNTIF('raw data'!$B:$B,CONCATENATE($A63,BR$1)),COUNTIF('raw data'!$C:$C,CONCATENATE($A63,BR$1)))),0)</f>
        <v>0</v>
      </c>
      <c r="BS63" s="5">
        <f>IFERROR(IF($A63=BS$1,"", COUNTIF('raw data'!$B:$B,CONCATENATE($A63,BS$1))/SUM(COUNTIF('raw data'!$B:$B,CONCATENATE($A63,BS$1)),COUNTIF('raw data'!$C:$C,CONCATENATE($A63,BS$1)))),0)</f>
        <v>0</v>
      </c>
      <c r="BT63" s="5">
        <f>IFERROR(IF($A63=BT$1,"", COUNTIF('raw data'!$B:$B,CONCATENATE($A63,BT$1))/SUM(COUNTIF('raw data'!$B:$B,CONCATENATE($A63,BT$1)),COUNTIF('raw data'!$C:$C,CONCATENATE($A63,BT$1)))),0)</f>
        <v>0</v>
      </c>
      <c r="BU63" s="5">
        <f>IFERROR(IF($A63=BU$1,"", COUNTIF('raw data'!$B:$B,CONCATENATE($A63,BU$1))/SUM(COUNTIF('raw data'!$B:$B,CONCATENATE($A63,BU$1)),COUNTIF('raw data'!$C:$C,CONCATENATE($A63,BU$1)))),0)</f>
        <v>0</v>
      </c>
      <c r="BV63" s="5">
        <f>IFERROR(IF($A63=BV$1,"", COUNTIF('raw data'!$B:$B,CONCATENATE($A63,BV$1))/SUM(COUNTIF('raw data'!$B:$B,CONCATENATE($A63,BV$1)),COUNTIF('raw data'!$C:$C,CONCATENATE($A63,BV$1)))),0)</f>
        <v>0</v>
      </c>
      <c r="BW63" s="5">
        <f>IFERROR(IF($A63=BW$1,"", COUNTIF('raw data'!$B:$B,CONCATENATE($A63,BW$1))/SUM(COUNTIF('raw data'!$B:$B,CONCATENATE($A63,BW$1)),COUNTIF('raw data'!$C:$C,CONCATENATE($A63,BW$1)))),0)</f>
        <v>0</v>
      </c>
      <c r="BX63" s="5">
        <f>IFERROR(IF($A63=BX$1,"", COUNTIF('raw data'!$B:$B,CONCATENATE($A63,BX$1))/SUM(COUNTIF('raw data'!$B:$B,CONCATENATE($A63,BX$1)),COUNTIF('raw data'!$C:$C,CONCATENATE($A63,BX$1)))),0)</f>
        <v>0</v>
      </c>
      <c r="BY63" s="5">
        <f>IFERROR(IF($A63=BY$1,"", COUNTIF('raw data'!$B:$B,CONCATENATE($A63,BY$1))/SUM(COUNTIF('raw data'!$B:$B,CONCATENATE($A63,BY$1)),COUNTIF('raw data'!$C:$C,CONCATENATE($A63,BY$1)))),0)</f>
        <v>0</v>
      </c>
      <c r="BZ63" s="5">
        <f>IFERROR(IF($A63=BZ$1,"", COUNTIF('raw data'!$B:$B,CONCATENATE($A63,BZ$1))/SUM(COUNTIF('raw data'!$B:$B,CONCATENATE($A63,BZ$1)),COUNTIF('raw data'!$C:$C,CONCATENATE($A63,BZ$1)))),0)</f>
        <v>0</v>
      </c>
      <c r="CA63" s="5">
        <f>IFERROR(IF($A63=CA$1,"", COUNTIF('raw data'!$B:$B,CONCATENATE($A63,CA$1))/SUM(COUNTIF('raw data'!$B:$B,CONCATENATE($A63,CA$1)),COUNTIF('raw data'!$C:$C,CONCATENATE($A63,CA$1)))),0)</f>
        <v>0</v>
      </c>
    </row>
    <row r="64">
      <c r="A64" s="6" t="str">
        <f>'winlose rates'!A64</f>
        <v>skull platform</v>
      </c>
      <c r="B64" s="5">
        <f>IFERROR(IF($A64=B$1,"", COUNTIF('raw data'!$B:$B,CONCATENATE($A64,B$1))/SUM(COUNTIF('raw data'!$B:$B,CONCATENATE($A64,B$1)),COUNTIF('raw data'!$C:$C,CONCATENATE($A64,B$1)))),0)</f>
        <v>0</v>
      </c>
      <c r="C64" s="5">
        <f>IFERROR(IF($A64=C$1,"", COUNTIF('raw data'!$B:$B,CONCATENATE($A64,C$1))/SUM(COUNTIF('raw data'!$B:$B,CONCATENATE($A64,C$1)),COUNTIF('raw data'!$C:$C,CONCATENATE($A64,C$1)))),0)</f>
        <v>0</v>
      </c>
      <c r="D64" s="5">
        <f>IFERROR(IF($A64=D$1,"", COUNTIF('raw data'!$B:$B,CONCATENATE($A64,D$1))/SUM(COUNTIF('raw data'!$B:$B,CONCATENATE($A64,D$1)),COUNTIF('raw data'!$C:$C,CONCATENATE($A64,D$1)))),0)</f>
        <v>0</v>
      </c>
      <c r="E64" s="5">
        <f>IFERROR(IF($A64=E$1,"", COUNTIF('raw data'!$B:$B,CONCATENATE($A64,E$1))/SUM(COUNTIF('raw data'!$B:$B,CONCATENATE($A64,E$1)),COUNTIF('raw data'!$C:$C,CONCATENATE($A64,E$1)))),0)</f>
        <v>0</v>
      </c>
      <c r="F64" s="5">
        <f>IFERROR(IF($A64=F$1,"", COUNTIF('raw data'!$B:$B,CONCATENATE($A64,F$1))/SUM(COUNTIF('raw data'!$B:$B,CONCATENATE($A64,F$1)),COUNTIF('raw data'!$C:$C,CONCATENATE($A64,F$1)))),0)</f>
        <v>0</v>
      </c>
      <c r="G64" s="5">
        <f>IFERROR(IF($A64=G$1,"", COUNTIF('raw data'!$B:$B,CONCATENATE($A64,G$1))/SUM(COUNTIF('raw data'!$B:$B,CONCATENATE($A64,G$1)),COUNTIF('raw data'!$C:$C,CONCATENATE($A64,G$1)))),0)</f>
        <v>0</v>
      </c>
      <c r="H64" s="5">
        <f>IFERROR(IF($A64=H$1,"", COUNTIF('raw data'!$B:$B,CONCATENATE($A64,H$1))/SUM(COUNTIF('raw data'!$B:$B,CONCATENATE($A64,H$1)),COUNTIF('raw data'!$C:$C,CONCATENATE($A64,H$1)))),0)</f>
        <v>0</v>
      </c>
      <c r="I64" s="5">
        <f>IFERROR(IF($A64=I$1,"", COUNTIF('raw data'!$B:$B,CONCATENATE($A64,I$1))/SUM(COUNTIF('raw data'!$B:$B,CONCATENATE($A64,I$1)),COUNTIF('raw data'!$C:$C,CONCATENATE($A64,I$1)))),0)</f>
        <v>0</v>
      </c>
      <c r="J64" s="5">
        <f>IFERROR(IF($A64=J$1,"", COUNTIF('raw data'!$B:$B,CONCATENATE($A64,J$1))/SUM(COUNTIF('raw data'!$B:$B,CONCATENATE($A64,J$1)),COUNTIF('raw data'!$C:$C,CONCATENATE($A64,J$1)))),0)</f>
        <v>0</v>
      </c>
      <c r="K64" s="5">
        <f>IFERROR(IF($A64=K$1,"", COUNTIF('raw data'!$B:$B,CONCATENATE($A64,K$1))/SUM(COUNTIF('raw data'!$B:$B,CONCATENATE($A64,K$1)),COUNTIF('raw data'!$C:$C,CONCATENATE($A64,K$1)))),0)</f>
        <v>0</v>
      </c>
      <c r="L64" s="5">
        <f>IFERROR(IF($A64=L$1,"", COUNTIF('raw data'!$B:$B,CONCATENATE($A64,L$1))/SUM(COUNTIF('raw data'!$B:$B,CONCATENATE($A64,L$1)),COUNTIF('raw data'!$C:$C,CONCATENATE($A64,L$1)))),0)</f>
        <v>0</v>
      </c>
      <c r="M64" s="5">
        <f>IFERROR(IF($A64=M$1,"", COUNTIF('raw data'!$B:$B,CONCATENATE($A64,M$1))/SUM(COUNTIF('raw data'!$B:$B,CONCATENATE($A64,M$1)),COUNTIF('raw data'!$C:$C,CONCATENATE($A64,M$1)))),0)</f>
        <v>1</v>
      </c>
      <c r="N64" s="5">
        <f>IFERROR(IF($A64=N$1,"", COUNTIF('raw data'!$B:$B,CONCATENATE($A64,N$1))/SUM(COUNTIF('raw data'!$B:$B,CONCATENATE($A64,N$1)),COUNTIF('raw data'!$C:$C,CONCATENATE($A64,N$1)))),0)</f>
        <v>0</v>
      </c>
      <c r="O64" s="5">
        <f>IFERROR(IF($A64=O$1,"", COUNTIF('raw data'!$B:$B,CONCATENATE($A64,O$1))/SUM(COUNTIF('raw data'!$B:$B,CONCATENATE($A64,O$1)),COUNTIF('raw data'!$C:$C,CONCATENATE($A64,O$1)))),0)</f>
        <v>0</v>
      </c>
      <c r="P64" s="5">
        <f>IFERROR(IF($A64=P$1,"", COUNTIF('raw data'!$B:$B,CONCATENATE($A64,P$1))/SUM(COUNTIF('raw data'!$B:$B,CONCATENATE($A64,P$1)),COUNTIF('raw data'!$C:$C,CONCATENATE($A64,P$1)))),0)</f>
        <v>0</v>
      </c>
      <c r="Q64" s="5">
        <f>IFERROR(IF($A64=Q$1,"", COUNTIF('raw data'!$B:$B,CONCATENATE($A64,Q$1))/SUM(COUNTIF('raw data'!$B:$B,CONCATENATE($A64,Q$1)),COUNTIF('raw data'!$C:$C,CONCATENATE($A64,Q$1)))),0)</f>
        <v>0</v>
      </c>
      <c r="R64" s="5">
        <f>IFERROR(IF($A64=R$1,"", COUNTIF('raw data'!$B:$B,CONCATENATE($A64,R$1))/SUM(COUNTIF('raw data'!$B:$B,CONCATENATE($A64,R$1)),COUNTIF('raw data'!$C:$C,CONCATENATE($A64,R$1)))),0)</f>
        <v>0</v>
      </c>
      <c r="S64" s="5">
        <f>IFERROR(IF($A64=S$1,"", COUNTIF('raw data'!$B:$B,CONCATENATE($A64,S$1))/SUM(COUNTIF('raw data'!$B:$B,CONCATENATE($A64,S$1)),COUNTIF('raw data'!$C:$C,CONCATENATE($A64,S$1)))),0)</f>
        <v>0</v>
      </c>
      <c r="T64" s="5">
        <f>IFERROR(IF($A64=T$1,"", COUNTIF('raw data'!$B:$B,CONCATENATE($A64,T$1))/SUM(COUNTIF('raw data'!$B:$B,CONCATENATE($A64,T$1)),COUNTIF('raw data'!$C:$C,CONCATENATE($A64,T$1)))),0)</f>
        <v>0</v>
      </c>
      <c r="U64" s="5">
        <f>IFERROR(IF($A64=U$1,"", COUNTIF('raw data'!$B:$B,CONCATENATE($A64,U$1))/SUM(COUNTIF('raw data'!$B:$B,CONCATENATE($A64,U$1)),COUNTIF('raw data'!$C:$C,CONCATENATE($A64,U$1)))),0)</f>
        <v>0</v>
      </c>
      <c r="V64" s="5">
        <f>IFERROR(IF($A64=V$1,"", COUNTIF('raw data'!$B:$B,CONCATENATE($A64,V$1))/SUM(COUNTIF('raw data'!$B:$B,CONCATENATE($A64,V$1)),COUNTIF('raw data'!$C:$C,CONCATENATE($A64,V$1)))),0)</f>
        <v>0</v>
      </c>
      <c r="W64" s="5">
        <f>IFERROR(IF($A64=W$1,"", COUNTIF('raw data'!$B:$B,CONCATENATE($A64,W$1))/SUM(COUNTIF('raw data'!$B:$B,CONCATENATE($A64,W$1)),COUNTIF('raw data'!$C:$C,CONCATENATE($A64,W$1)))),0)</f>
        <v>0</v>
      </c>
      <c r="X64" s="5">
        <f>IFERROR(IF($A64=X$1,"", COUNTIF('raw data'!$B:$B,CONCATENATE($A64,X$1))/SUM(COUNTIF('raw data'!$B:$B,CONCATENATE($A64,X$1)),COUNTIF('raw data'!$C:$C,CONCATENATE($A64,X$1)))),0)</f>
        <v>0</v>
      </c>
      <c r="Y64" s="5">
        <f>IFERROR(IF($A64=Y$1,"", COUNTIF('raw data'!$B:$B,CONCATENATE($A64,Y$1))/SUM(COUNTIF('raw data'!$B:$B,CONCATENATE($A64,Y$1)),COUNTIF('raw data'!$C:$C,CONCATENATE($A64,Y$1)))),0)</f>
        <v>0</v>
      </c>
      <c r="Z64" s="5">
        <f>IFERROR(IF($A64=Z$1,"", COUNTIF('raw data'!$B:$B,CONCATENATE($A64,Z$1))/SUM(COUNTIF('raw data'!$B:$B,CONCATENATE($A64,Z$1)),COUNTIF('raw data'!$C:$C,CONCATENATE($A64,Z$1)))),0)</f>
        <v>0</v>
      </c>
      <c r="AA64" s="5">
        <f>IFERROR(IF($A64=AA$1,"", COUNTIF('raw data'!$B:$B,CONCATENATE($A64,AA$1))/SUM(COUNTIF('raw data'!$B:$B,CONCATENATE($A64,AA$1)),COUNTIF('raw data'!$C:$C,CONCATENATE($A64,AA$1)))),0)</f>
        <v>0</v>
      </c>
      <c r="AB64" s="5">
        <f>IFERROR(IF($A64=AB$1,"", COUNTIF('raw data'!$B:$B,CONCATENATE($A64,AB$1))/SUM(COUNTIF('raw data'!$B:$B,CONCATENATE($A64,AB$1)),COUNTIF('raw data'!$C:$C,CONCATENATE($A64,AB$1)))),0)</f>
        <v>0</v>
      </c>
      <c r="AC64" s="5">
        <f>IFERROR(IF($A64=AC$1,"", COUNTIF('raw data'!$B:$B,CONCATENATE($A64,AC$1))/SUM(COUNTIF('raw data'!$B:$B,CONCATENATE($A64,AC$1)),COUNTIF('raw data'!$C:$C,CONCATENATE($A64,AC$1)))),0)</f>
        <v>0</v>
      </c>
      <c r="AD64" s="5">
        <f>IFERROR(IF($A64=AD$1,"", COUNTIF('raw data'!$B:$B,CONCATENATE($A64,AD$1))/SUM(COUNTIF('raw data'!$B:$B,CONCATENATE($A64,AD$1)),COUNTIF('raw data'!$C:$C,CONCATENATE($A64,AD$1)))),0)</f>
        <v>0</v>
      </c>
      <c r="AE64" s="5">
        <f>IFERROR(IF($A64=AE$1,"", COUNTIF('raw data'!$B:$B,CONCATENATE($A64,AE$1))/SUM(COUNTIF('raw data'!$B:$B,CONCATENATE($A64,AE$1)),COUNTIF('raw data'!$C:$C,CONCATENATE($A64,AE$1)))),0)</f>
        <v>0</v>
      </c>
      <c r="AF64" s="5">
        <f>IFERROR(IF($A64=AF$1,"", COUNTIF('raw data'!$B:$B,CONCATENATE($A64,AF$1))/SUM(COUNTIF('raw data'!$B:$B,CONCATENATE($A64,AF$1)),COUNTIF('raw data'!$C:$C,CONCATENATE($A64,AF$1)))),0)</f>
        <v>0</v>
      </c>
      <c r="AG64" s="5">
        <f>IFERROR(IF($A64=AG$1,"", COUNTIF('raw data'!$B:$B,CONCATENATE($A64,AG$1))/SUM(COUNTIF('raw data'!$B:$B,CONCATENATE($A64,AG$1)),COUNTIF('raw data'!$C:$C,CONCATENATE($A64,AG$1)))),0)</f>
        <v>0</v>
      </c>
      <c r="AH64" s="5">
        <f>IFERROR(IF($A64=AH$1,"", COUNTIF('raw data'!$B:$B,CONCATENATE($A64,AH$1))/SUM(COUNTIF('raw data'!$B:$B,CONCATENATE($A64,AH$1)),COUNTIF('raw data'!$C:$C,CONCATENATE($A64,AH$1)))),0)</f>
        <v>0</v>
      </c>
      <c r="AI64" s="5">
        <f>IFERROR(IF($A64=AI$1,"", COUNTIF('raw data'!$B:$B,CONCATENATE($A64,AI$1))/SUM(COUNTIF('raw data'!$B:$B,CONCATENATE($A64,AI$1)),COUNTIF('raw data'!$C:$C,CONCATENATE($A64,AI$1)))),0)</f>
        <v>0</v>
      </c>
      <c r="AJ64" s="5">
        <f>IFERROR(IF($A64=AJ$1,"", COUNTIF('raw data'!$B:$B,CONCATENATE($A64,AJ$1))/SUM(COUNTIF('raw data'!$B:$B,CONCATENATE($A64,AJ$1)),COUNTIF('raw data'!$C:$C,CONCATENATE($A64,AJ$1)))),0)</f>
        <v>0</v>
      </c>
      <c r="AK64" s="5">
        <f>IFERROR(IF($A64=AK$1,"", COUNTIF('raw data'!$B:$B,CONCATENATE($A64,AK$1))/SUM(COUNTIF('raw data'!$B:$B,CONCATENATE($A64,AK$1)),COUNTIF('raw data'!$C:$C,CONCATENATE($A64,AK$1)))),0)</f>
        <v>0</v>
      </c>
      <c r="AL64" s="5">
        <f>IFERROR(IF($A64=AL$1,"", COUNTIF('raw data'!$B:$B,CONCATENATE($A64,AL$1))/SUM(COUNTIF('raw data'!$B:$B,CONCATENATE($A64,AL$1)),COUNTIF('raw data'!$C:$C,CONCATENATE($A64,AL$1)))),0)</f>
        <v>0</v>
      </c>
      <c r="AM64" s="5">
        <f>IFERROR(IF($A64=AM$1,"", COUNTIF('raw data'!$B:$B,CONCATENATE($A64,AM$1))/SUM(COUNTIF('raw data'!$B:$B,CONCATENATE($A64,AM$1)),COUNTIF('raw data'!$C:$C,CONCATENATE($A64,AM$1)))),0)</f>
        <v>0</v>
      </c>
      <c r="AN64" s="5">
        <f>IFERROR(IF($A64=AN$1,"", COUNTIF('raw data'!$B:$B,CONCATENATE($A64,AN$1))/SUM(COUNTIF('raw data'!$B:$B,CONCATENATE($A64,AN$1)),COUNTIF('raw data'!$C:$C,CONCATENATE($A64,AN$1)))),0)</f>
        <v>0</v>
      </c>
      <c r="AO64" s="5">
        <f>IFERROR(IF($A64=AO$1,"", COUNTIF('raw data'!$B:$B,CONCATENATE($A64,AO$1))/SUM(COUNTIF('raw data'!$B:$B,CONCATENATE($A64,AO$1)),COUNTIF('raw data'!$C:$C,CONCATENATE($A64,AO$1)))),0)</f>
        <v>0</v>
      </c>
      <c r="AP64" s="5">
        <f>IFERROR(IF($A64=AP$1,"", COUNTIF('raw data'!$B:$B,CONCATENATE($A64,AP$1))/SUM(COUNTIF('raw data'!$B:$B,CONCATENATE($A64,AP$1)),COUNTIF('raw data'!$C:$C,CONCATENATE($A64,AP$1)))),0)</f>
        <v>0</v>
      </c>
      <c r="AQ64" s="5">
        <f>IFERROR(IF($A64=AQ$1,"", COUNTIF('raw data'!$B:$B,CONCATENATE($A64,AQ$1))/SUM(COUNTIF('raw data'!$B:$B,CONCATENATE($A64,AQ$1)),COUNTIF('raw data'!$C:$C,CONCATENATE($A64,AQ$1)))),0)</f>
        <v>0</v>
      </c>
      <c r="AR64" s="5">
        <f>IFERROR(IF($A64=AR$1,"", COUNTIF('raw data'!$B:$B,CONCATENATE($A64,AR$1))/SUM(COUNTIF('raw data'!$B:$B,CONCATENATE($A64,AR$1)),COUNTIF('raw data'!$C:$C,CONCATENATE($A64,AR$1)))),0)</f>
        <v>0</v>
      </c>
      <c r="AS64" s="5">
        <f>IFERROR(IF($A64=AS$1,"", COUNTIF('raw data'!$B:$B,CONCATENATE($A64,AS$1))/SUM(COUNTIF('raw data'!$B:$B,CONCATENATE($A64,AS$1)),COUNTIF('raw data'!$C:$C,CONCATENATE($A64,AS$1)))),0)</f>
        <v>0</v>
      </c>
      <c r="AT64" s="5">
        <f>IFERROR(IF($A64=AT$1,"", COUNTIF('raw data'!$B:$B,CONCATENATE($A64,AT$1))/SUM(COUNTIF('raw data'!$B:$B,CONCATENATE($A64,AT$1)),COUNTIF('raw data'!$C:$C,CONCATENATE($A64,AT$1)))),0)</f>
        <v>0</v>
      </c>
      <c r="AU64" s="5">
        <f>IFERROR(IF($A64=AU$1,"", COUNTIF('raw data'!$B:$B,CONCATENATE($A64,AU$1))/SUM(COUNTIF('raw data'!$B:$B,CONCATENATE($A64,AU$1)),COUNTIF('raw data'!$C:$C,CONCATENATE($A64,AU$1)))),0)</f>
        <v>0</v>
      </c>
      <c r="AV64" s="5">
        <f>IFERROR(IF($A64=AV$1,"", COUNTIF('raw data'!$B:$B,CONCATENATE($A64,AV$1))/SUM(COUNTIF('raw data'!$B:$B,CONCATENATE($A64,AV$1)),COUNTIF('raw data'!$C:$C,CONCATENATE($A64,AV$1)))),0)</f>
        <v>0</v>
      </c>
      <c r="AW64" s="5">
        <f>IFERROR(IF($A64=AW$1,"", COUNTIF('raw data'!$B:$B,CONCATENATE($A64,AW$1))/SUM(COUNTIF('raw data'!$B:$B,CONCATENATE($A64,AW$1)),COUNTIF('raw data'!$C:$C,CONCATENATE($A64,AW$1)))),0)</f>
        <v>0</v>
      </c>
      <c r="AX64" s="5">
        <f>IFERROR(IF($A64=AX$1,"", COUNTIF('raw data'!$B:$B,CONCATENATE($A64,AX$1))/SUM(COUNTIF('raw data'!$B:$B,CONCATENATE($A64,AX$1)),COUNTIF('raw data'!$C:$C,CONCATENATE($A64,AX$1)))),0)</f>
        <v>0</v>
      </c>
      <c r="AY64" s="5">
        <f>IFERROR(IF($A64=AY$1,"", COUNTIF('raw data'!$B:$B,CONCATENATE($A64,AY$1))/SUM(COUNTIF('raw data'!$B:$B,CONCATENATE($A64,AY$1)),COUNTIF('raw data'!$C:$C,CONCATENATE($A64,AY$1)))),0)</f>
        <v>0</v>
      </c>
      <c r="AZ64" s="5">
        <f>IFERROR(IF($A64=AZ$1,"", COUNTIF('raw data'!$B:$B,CONCATENATE($A64,AZ$1))/SUM(COUNTIF('raw data'!$B:$B,CONCATENATE($A64,AZ$1)),COUNTIF('raw data'!$C:$C,CONCATENATE($A64,AZ$1)))),0)</f>
        <v>0</v>
      </c>
      <c r="BA64" s="5">
        <f>IFERROR(IF($A64=BA$1,"", COUNTIF('raw data'!$B:$B,CONCATENATE($A64,BA$1))/SUM(COUNTIF('raw data'!$B:$B,CONCATENATE($A64,BA$1)),COUNTIF('raw data'!$C:$C,CONCATENATE($A64,BA$1)))),0)</f>
        <v>0</v>
      </c>
      <c r="BB64" s="5">
        <f>IFERROR(IF($A64=BB$1,"", COUNTIF('raw data'!$B:$B,CONCATENATE($A64,BB$1))/SUM(COUNTIF('raw data'!$B:$B,CONCATENATE($A64,BB$1)),COUNTIF('raw data'!$C:$C,CONCATENATE($A64,BB$1)))),0)</f>
        <v>0</v>
      </c>
      <c r="BC64" s="5">
        <f>IFERROR(IF($A64=BC$1,"", COUNTIF('raw data'!$B:$B,CONCATENATE($A64,BC$1))/SUM(COUNTIF('raw data'!$B:$B,CONCATENATE($A64,BC$1)),COUNTIF('raw data'!$C:$C,CONCATENATE($A64,BC$1)))),0)</f>
        <v>0</v>
      </c>
      <c r="BD64" s="5">
        <f>IFERROR(IF($A64=BD$1,"", COUNTIF('raw data'!$B:$B,CONCATENATE($A64,BD$1))/SUM(COUNTIF('raw data'!$B:$B,CONCATENATE($A64,BD$1)),COUNTIF('raw data'!$C:$C,CONCATENATE($A64,BD$1)))),0)</f>
        <v>0</v>
      </c>
      <c r="BE64" s="5">
        <f>IFERROR(IF($A64=BE$1,"", COUNTIF('raw data'!$B:$B,CONCATENATE($A64,BE$1))/SUM(COUNTIF('raw data'!$B:$B,CONCATENATE($A64,BE$1)),COUNTIF('raw data'!$C:$C,CONCATENATE($A64,BE$1)))),0)</f>
        <v>1</v>
      </c>
      <c r="BF64" s="5">
        <f>IFERROR(IF($A64=BF$1,"", COUNTIF('raw data'!$B:$B,CONCATENATE($A64,BF$1))/SUM(COUNTIF('raw data'!$B:$B,CONCATENATE($A64,BF$1)),COUNTIF('raw data'!$C:$C,CONCATENATE($A64,BF$1)))),0)</f>
        <v>0</v>
      </c>
      <c r="BG64" s="5">
        <f>IFERROR(IF($A64=BG$1,"", COUNTIF('raw data'!$B:$B,CONCATENATE($A64,BG$1))/SUM(COUNTIF('raw data'!$B:$B,CONCATENATE($A64,BG$1)),COUNTIF('raw data'!$C:$C,CONCATENATE($A64,BG$1)))),0)</f>
        <v>0</v>
      </c>
      <c r="BH64" s="5">
        <f>IFERROR(IF($A64=BH$1,"", COUNTIF('raw data'!$B:$B,CONCATENATE($A64,BH$1))/SUM(COUNTIF('raw data'!$B:$B,CONCATENATE($A64,BH$1)),COUNTIF('raw data'!$C:$C,CONCATENATE($A64,BH$1)))),0)</f>
        <v>0</v>
      </c>
      <c r="BI64" s="5">
        <f>IFERROR(IF($A64=BI$1,"", COUNTIF('raw data'!$B:$B,CONCATENATE($A64,BI$1))/SUM(COUNTIF('raw data'!$B:$B,CONCATENATE($A64,BI$1)),COUNTIF('raw data'!$C:$C,CONCATENATE($A64,BI$1)))),0)</f>
        <v>0</v>
      </c>
      <c r="BJ64" s="5">
        <f>IFERROR(IF($A64=BJ$1,"", COUNTIF('raw data'!$B:$B,CONCATENATE($A64,BJ$1))/SUM(COUNTIF('raw data'!$B:$B,CONCATENATE($A64,BJ$1)),COUNTIF('raw data'!$C:$C,CONCATENATE($A64,BJ$1)))),0)</f>
        <v>0</v>
      </c>
      <c r="BK64" s="5">
        <f>IFERROR(IF($A64=BK$1,"", COUNTIF('raw data'!$B:$B,CONCATENATE($A64,BK$1))/SUM(COUNTIF('raw data'!$B:$B,CONCATENATE($A64,BK$1)),COUNTIF('raw data'!$C:$C,CONCATENATE($A64,BK$1)))),0)</f>
        <v>0</v>
      </c>
      <c r="BL64" s="5" t="str">
        <f>IFERROR(IF($A64=BL$1,"", COUNTIF('raw data'!$B:$B,CONCATENATE($A64,BL$1))/SUM(COUNTIF('raw data'!$B:$B,CONCATENATE($A64,BL$1)),COUNTIF('raw data'!$C:$C,CONCATENATE($A64,BL$1)))),0)</f>
        <v/>
      </c>
      <c r="BM64" s="5">
        <f>IFERROR(IF($A64=BM$1,"", COUNTIF('raw data'!$B:$B,CONCATENATE($A64,BM$1))/SUM(COUNTIF('raw data'!$B:$B,CONCATENATE($A64,BM$1)),COUNTIF('raw data'!$C:$C,CONCATENATE($A64,BM$1)))),0)</f>
        <v>0</v>
      </c>
      <c r="BN64" s="5">
        <f>IFERROR(IF($A64=BN$1,"", COUNTIF('raw data'!$B:$B,CONCATENATE($A64,BN$1))/SUM(COUNTIF('raw data'!$B:$B,CONCATENATE($A64,BN$1)),COUNTIF('raw data'!$C:$C,CONCATENATE($A64,BN$1)))),0)</f>
        <v>0</v>
      </c>
      <c r="BO64" s="5">
        <f>IFERROR(IF($A64=BO$1,"", COUNTIF('raw data'!$B:$B,CONCATENATE($A64,BO$1))/SUM(COUNTIF('raw data'!$B:$B,CONCATENATE($A64,BO$1)),COUNTIF('raw data'!$C:$C,CONCATENATE($A64,BO$1)))),0)</f>
        <v>0</v>
      </c>
      <c r="BP64" s="5">
        <f>IFERROR(IF($A64=BP$1,"", COUNTIF('raw data'!$B:$B,CONCATENATE($A64,BP$1))/SUM(COUNTIF('raw data'!$B:$B,CONCATENATE($A64,BP$1)),COUNTIF('raw data'!$C:$C,CONCATENATE($A64,BP$1)))),0)</f>
        <v>0</v>
      </c>
      <c r="BQ64" s="5">
        <f>IFERROR(IF($A64=BQ$1,"", COUNTIF('raw data'!$B:$B,CONCATENATE($A64,BQ$1))/SUM(COUNTIF('raw data'!$B:$B,CONCATENATE($A64,BQ$1)),COUNTIF('raw data'!$C:$C,CONCATENATE($A64,BQ$1)))),0)</f>
        <v>0</v>
      </c>
      <c r="BR64" s="5">
        <f>IFERROR(IF($A64=BR$1,"", COUNTIF('raw data'!$B:$B,CONCATENATE($A64,BR$1))/SUM(COUNTIF('raw data'!$B:$B,CONCATENATE($A64,BR$1)),COUNTIF('raw data'!$C:$C,CONCATENATE($A64,BR$1)))),0)</f>
        <v>0</v>
      </c>
      <c r="BS64" s="5">
        <f>IFERROR(IF($A64=BS$1,"", COUNTIF('raw data'!$B:$B,CONCATENATE($A64,BS$1))/SUM(COUNTIF('raw data'!$B:$B,CONCATENATE($A64,BS$1)),COUNTIF('raw data'!$C:$C,CONCATENATE($A64,BS$1)))),0)</f>
        <v>0</v>
      </c>
      <c r="BT64" s="5">
        <f>IFERROR(IF($A64=BT$1,"", COUNTIF('raw data'!$B:$B,CONCATENATE($A64,BT$1))/SUM(COUNTIF('raw data'!$B:$B,CONCATENATE($A64,BT$1)),COUNTIF('raw data'!$C:$C,CONCATENATE($A64,BT$1)))),0)</f>
        <v>0</v>
      </c>
      <c r="BU64" s="5">
        <f>IFERROR(IF($A64=BU$1,"", COUNTIF('raw data'!$B:$B,CONCATENATE($A64,BU$1))/SUM(COUNTIF('raw data'!$B:$B,CONCATENATE($A64,BU$1)),COUNTIF('raw data'!$C:$C,CONCATENATE($A64,BU$1)))),0)</f>
        <v>0</v>
      </c>
      <c r="BV64" s="5">
        <f>IFERROR(IF($A64=BV$1,"", COUNTIF('raw data'!$B:$B,CONCATENATE($A64,BV$1))/SUM(COUNTIF('raw data'!$B:$B,CONCATENATE($A64,BV$1)),COUNTIF('raw data'!$C:$C,CONCATENATE($A64,BV$1)))),0)</f>
        <v>0</v>
      </c>
      <c r="BW64" s="5">
        <f>IFERROR(IF($A64=BW$1,"", COUNTIF('raw data'!$B:$B,CONCATENATE($A64,BW$1))/SUM(COUNTIF('raw data'!$B:$B,CONCATENATE($A64,BW$1)),COUNTIF('raw data'!$C:$C,CONCATENATE($A64,BW$1)))),0)</f>
        <v>0</v>
      </c>
      <c r="BX64" s="5">
        <f>IFERROR(IF($A64=BX$1,"", COUNTIF('raw data'!$B:$B,CONCATENATE($A64,BX$1))/SUM(COUNTIF('raw data'!$B:$B,CONCATENATE($A64,BX$1)),COUNTIF('raw data'!$C:$C,CONCATENATE($A64,BX$1)))),0)</f>
        <v>0</v>
      </c>
      <c r="BY64" s="5">
        <f>IFERROR(IF($A64=BY$1,"", COUNTIF('raw data'!$B:$B,CONCATENATE($A64,BY$1))/SUM(COUNTIF('raw data'!$B:$B,CONCATENATE($A64,BY$1)),COUNTIF('raw data'!$C:$C,CONCATENATE($A64,BY$1)))),0)</f>
        <v>0</v>
      </c>
      <c r="BZ64" s="5">
        <f>IFERROR(IF($A64=BZ$1,"", COUNTIF('raw data'!$B:$B,CONCATENATE($A64,BZ$1))/SUM(COUNTIF('raw data'!$B:$B,CONCATENATE($A64,BZ$1)),COUNTIF('raw data'!$C:$C,CONCATENATE($A64,BZ$1)))),0)</f>
        <v>0</v>
      </c>
      <c r="CA64" s="5">
        <f>IFERROR(IF($A64=CA$1,"", COUNTIF('raw data'!$B:$B,CONCATENATE($A64,CA$1))/SUM(COUNTIF('raw data'!$B:$B,CONCATENATE($A64,CA$1)),COUNTIF('raw data'!$C:$C,CONCATENATE($A64,CA$1)))),0)</f>
        <v>0</v>
      </c>
    </row>
    <row r="65">
      <c r="A65" s="6" t="str">
        <f>'winlose rates'!A65</f>
        <v>snake block</v>
      </c>
      <c r="B65" s="5">
        <f>IFERROR(IF($A65=B$1,"", COUNTIF('raw data'!$B:$B,CONCATENATE($A65,B$1))/SUM(COUNTIF('raw data'!$B:$B,CONCATENATE($A65,B$1)),COUNTIF('raw data'!$C:$C,CONCATENATE($A65,B$1)))),0)</f>
        <v>0</v>
      </c>
      <c r="C65" s="5">
        <f>IFERROR(IF($A65=C$1,"", COUNTIF('raw data'!$B:$B,CONCATENATE($A65,C$1))/SUM(COUNTIF('raw data'!$B:$B,CONCATENATE($A65,C$1)),COUNTIF('raw data'!$C:$C,CONCATENATE($A65,C$1)))),0)</f>
        <v>0</v>
      </c>
      <c r="D65" s="5">
        <f>IFERROR(IF($A65=D$1,"", COUNTIF('raw data'!$B:$B,CONCATENATE($A65,D$1))/SUM(COUNTIF('raw data'!$B:$B,CONCATENATE($A65,D$1)),COUNTIF('raw data'!$C:$C,CONCATENATE($A65,D$1)))),0)</f>
        <v>0</v>
      </c>
      <c r="E65" s="5">
        <f>IFERROR(IF($A65=E$1,"", COUNTIF('raw data'!$B:$B,CONCATENATE($A65,E$1))/SUM(COUNTIF('raw data'!$B:$B,CONCATENATE($A65,E$1)),COUNTIF('raw data'!$C:$C,CONCATENATE($A65,E$1)))),0)</f>
        <v>0</v>
      </c>
      <c r="F65" s="5">
        <f>IFERROR(IF($A65=F$1,"", COUNTIF('raw data'!$B:$B,CONCATENATE($A65,F$1))/SUM(COUNTIF('raw data'!$B:$B,CONCATENATE($A65,F$1)),COUNTIF('raw data'!$C:$C,CONCATENATE($A65,F$1)))),0)</f>
        <v>0</v>
      </c>
      <c r="G65" s="5">
        <f>IFERROR(IF($A65=G$1,"", COUNTIF('raw data'!$B:$B,CONCATENATE($A65,G$1))/SUM(COUNTIF('raw data'!$B:$B,CONCATENATE($A65,G$1)),COUNTIF('raw data'!$C:$C,CONCATENATE($A65,G$1)))),0)</f>
        <v>0</v>
      </c>
      <c r="H65" s="5">
        <f>IFERROR(IF($A65=H$1,"", COUNTIF('raw data'!$B:$B,CONCATENATE($A65,H$1))/SUM(COUNTIF('raw data'!$B:$B,CONCATENATE($A65,H$1)),COUNTIF('raw data'!$C:$C,CONCATENATE($A65,H$1)))),0)</f>
        <v>0</v>
      </c>
      <c r="I65" s="5">
        <f>IFERROR(IF($A65=I$1,"", COUNTIF('raw data'!$B:$B,CONCATENATE($A65,I$1))/SUM(COUNTIF('raw data'!$B:$B,CONCATENATE($A65,I$1)),COUNTIF('raw data'!$C:$C,CONCATENATE($A65,I$1)))),0)</f>
        <v>0</v>
      </c>
      <c r="J65" s="5">
        <f>IFERROR(IF($A65=J$1,"", COUNTIF('raw data'!$B:$B,CONCATENATE($A65,J$1))/SUM(COUNTIF('raw data'!$B:$B,CONCATENATE($A65,J$1)),COUNTIF('raw data'!$C:$C,CONCATENATE($A65,J$1)))),0)</f>
        <v>0</v>
      </c>
      <c r="K65" s="5">
        <f>IFERROR(IF($A65=K$1,"", COUNTIF('raw data'!$B:$B,CONCATENATE($A65,K$1))/SUM(COUNTIF('raw data'!$B:$B,CONCATENATE($A65,K$1)),COUNTIF('raw data'!$C:$C,CONCATENATE($A65,K$1)))),0)</f>
        <v>0</v>
      </c>
      <c r="L65" s="5">
        <f>IFERROR(IF($A65=L$1,"", COUNTIF('raw data'!$B:$B,CONCATENATE($A65,L$1))/SUM(COUNTIF('raw data'!$B:$B,CONCATENATE($A65,L$1)),COUNTIF('raw data'!$C:$C,CONCATENATE($A65,L$1)))),0)</f>
        <v>0</v>
      </c>
      <c r="M65" s="5">
        <f>IFERROR(IF($A65=M$1,"", COUNTIF('raw data'!$B:$B,CONCATENATE($A65,M$1))/SUM(COUNTIF('raw data'!$B:$B,CONCATENATE($A65,M$1)),COUNTIF('raw data'!$C:$C,CONCATENATE($A65,M$1)))),0)</f>
        <v>0</v>
      </c>
      <c r="N65" s="5">
        <f>IFERROR(IF($A65=N$1,"", COUNTIF('raw data'!$B:$B,CONCATENATE($A65,N$1))/SUM(COUNTIF('raw data'!$B:$B,CONCATENATE($A65,N$1)),COUNTIF('raw data'!$C:$C,CONCATENATE($A65,N$1)))),0)</f>
        <v>0</v>
      </c>
      <c r="O65" s="5">
        <f>IFERROR(IF($A65=O$1,"", COUNTIF('raw data'!$B:$B,CONCATENATE($A65,O$1))/SUM(COUNTIF('raw data'!$B:$B,CONCATENATE($A65,O$1)),COUNTIF('raw data'!$C:$C,CONCATENATE($A65,O$1)))),0)</f>
        <v>0</v>
      </c>
      <c r="P65" s="5">
        <f>IFERROR(IF($A65=P$1,"", COUNTIF('raw data'!$B:$B,CONCATENATE($A65,P$1))/SUM(COUNTIF('raw data'!$B:$B,CONCATENATE($A65,P$1)),COUNTIF('raw data'!$C:$C,CONCATENATE($A65,P$1)))),0)</f>
        <v>0</v>
      </c>
      <c r="Q65" s="5">
        <f>IFERROR(IF($A65=Q$1,"", COUNTIF('raw data'!$B:$B,CONCATENATE($A65,Q$1))/SUM(COUNTIF('raw data'!$B:$B,CONCATENATE($A65,Q$1)),COUNTIF('raw data'!$C:$C,CONCATENATE($A65,Q$1)))),0)</f>
        <v>0</v>
      </c>
      <c r="R65" s="5">
        <f>IFERROR(IF($A65=R$1,"", COUNTIF('raw data'!$B:$B,CONCATENATE($A65,R$1))/SUM(COUNTIF('raw data'!$B:$B,CONCATENATE($A65,R$1)),COUNTIF('raw data'!$C:$C,CONCATENATE($A65,R$1)))),0)</f>
        <v>0</v>
      </c>
      <c r="S65" s="5">
        <f>IFERROR(IF($A65=S$1,"", COUNTIF('raw data'!$B:$B,CONCATENATE($A65,S$1))/SUM(COUNTIF('raw data'!$B:$B,CONCATENATE($A65,S$1)),COUNTIF('raw data'!$C:$C,CONCATENATE($A65,S$1)))),0)</f>
        <v>0</v>
      </c>
      <c r="T65" s="5">
        <f>IFERROR(IF($A65=T$1,"", COUNTIF('raw data'!$B:$B,CONCATENATE($A65,T$1))/SUM(COUNTIF('raw data'!$B:$B,CONCATENATE($A65,T$1)),COUNTIF('raw data'!$C:$C,CONCATENATE($A65,T$1)))),0)</f>
        <v>0</v>
      </c>
      <c r="U65" s="5">
        <f>IFERROR(IF($A65=U$1,"", COUNTIF('raw data'!$B:$B,CONCATENATE($A65,U$1))/SUM(COUNTIF('raw data'!$B:$B,CONCATENATE($A65,U$1)),COUNTIF('raw data'!$C:$C,CONCATENATE($A65,U$1)))),0)</f>
        <v>0</v>
      </c>
      <c r="V65" s="5">
        <f>IFERROR(IF($A65=V$1,"", COUNTIF('raw data'!$B:$B,CONCATENATE($A65,V$1))/SUM(COUNTIF('raw data'!$B:$B,CONCATENATE($A65,V$1)),COUNTIF('raw data'!$C:$C,CONCATENATE($A65,V$1)))),0)</f>
        <v>0</v>
      </c>
      <c r="W65" s="5">
        <f>IFERROR(IF($A65=W$1,"", COUNTIF('raw data'!$B:$B,CONCATENATE($A65,W$1))/SUM(COUNTIF('raw data'!$B:$B,CONCATENATE($A65,W$1)),COUNTIF('raw data'!$C:$C,CONCATENATE($A65,W$1)))),0)</f>
        <v>0</v>
      </c>
      <c r="X65" s="5">
        <f>IFERROR(IF($A65=X$1,"", COUNTIF('raw data'!$B:$B,CONCATENATE($A65,X$1))/SUM(COUNTIF('raw data'!$B:$B,CONCATENATE($A65,X$1)),COUNTIF('raw data'!$C:$C,CONCATENATE($A65,X$1)))),0)</f>
        <v>0</v>
      </c>
      <c r="Y65" s="5">
        <f>IFERROR(IF($A65=Y$1,"", COUNTIF('raw data'!$B:$B,CONCATENATE($A65,Y$1))/SUM(COUNTIF('raw data'!$B:$B,CONCATENATE($A65,Y$1)),COUNTIF('raw data'!$C:$C,CONCATENATE($A65,Y$1)))),0)</f>
        <v>0</v>
      </c>
      <c r="Z65" s="5">
        <f>IFERROR(IF($A65=Z$1,"", COUNTIF('raw data'!$B:$B,CONCATENATE($A65,Z$1))/SUM(COUNTIF('raw data'!$B:$B,CONCATENATE($A65,Z$1)),COUNTIF('raw data'!$C:$C,CONCATENATE($A65,Z$1)))),0)</f>
        <v>0</v>
      </c>
      <c r="AA65" s="5">
        <f>IFERROR(IF($A65=AA$1,"", COUNTIF('raw data'!$B:$B,CONCATENATE($A65,AA$1))/SUM(COUNTIF('raw data'!$B:$B,CONCATENATE($A65,AA$1)),COUNTIF('raw data'!$C:$C,CONCATENATE($A65,AA$1)))),0)</f>
        <v>0</v>
      </c>
      <c r="AB65" s="5">
        <f>IFERROR(IF($A65=AB$1,"", COUNTIF('raw data'!$B:$B,CONCATENATE($A65,AB$1))/SUM(COUNTIF('raw data'!$B:$B,CONCATENATE($A65,AB$1)),COUNTIF('raw data'!$C:$C,CONCATENATE($A65,AB$1)))),0)</f>
        <v>0</v>
      </c>
      <c r="AC65" s="5">
        <f>IFERROR(IF($A65=AC$1,"", COUNTIF('raw data'!$B:$B,CONCATENATE($A65,AC$1))/SUM(COUNTIF('raw data'!$B:$B,CONCATENATE($A65,AC$1)),COUNTIF('raw data'!$C:$C,CONCATENATE($A65,AC$1)))),0)</f>
        <v>0</v>
      </c>
      <c r="AD65" s="5">
        <f>IFERROR(IF($A65=AD$1,"", COUNTIF('raw data'!$B:$B,CONCATENATE($A65,AD$1))/SUM(COUNTIF('raw data'!$B:$B,CONCATENATE($A65,AD$1)),COUNTIF('raw data'!$C:$C,CONCATENATE($A65,AD$1)))),0)</f>
        <v>0</v>
      </c>
      <c r="AE65" s="5">
        <f>IFERROR(IF($A65=AE$1,"", COUNTIF('raw data'!$B:$B,CONCATENATE($A65,AE$1))/SUM(COUNTIF('raw data'!$B:$B,CONCATENATE($A65,AE$1)),COUNTIF('raw data'!$C:$C,CONCATENATE($A65,AE$1)))),0)</f>
        <v>0</v>
      </c>
      <c r="AF65" s="5">
        <f>IFERROR(IF($A65=AF$1,"", COUNTIF('raw data'!$B:$B,CONCATENATE($A65,AF$1))/SUM(COUNTIF('raw data'!$B:$B,CONCATENATE($A65,AF$1)),COUNTIF('raw data'!$C:$C,CONCATENATE($A65,AF$1)))),0)</f>
        <v>0</v>
      </c>
      <c r="AG65" s="5">
        <f>IFERROR(IF($A65=AG$1,"", COUNTIF('raw data'!$B:$B,CONCATENATE($A65,AG$1))/SUM(COUNTIF('raw data'!$B:$B,CONCATENATE($A65,AG$1)),COUNTIF('raw data'!$C:$C,CONCATENATE($A65,AG$1)))),0)</f>
        <v>0</v>
      </c>
      <c r="AH65" s="5">
        <f>IFERROR(IF($A65=AH$1,"", COUNTIF('raw data'!$B:$B,CONCATENATE($A65,AH$1))/SUM(COUNTIF('raw data'!$B:$B,CONCATENATE($A65,AH$1)),COUNTIF('raw data'!$C:$C,CONCATENATE($A65,AH$1)))),0)</f>
        <v>0</v>
      </c>
      <c r="AI65" s="5">
        <f>IFERROR(IF($A65=AI$1,"", COUNTIF('raw data'!$B:$B,CONCATENATE($A65,AI$1))/SUM(COUNTIF('raw data'!$B:$B,CONCATENATE($A65,AI$1)),COUNTIF('raw data'!$C:$C,CONCATENATE($A65,AI$1)))),0)</f>
        <v>0</v>
      </c>
      <c r="AJ65" s="5">
        <f>IFERROR(IF($A65=AJ$1,"", COUNTIF('raw data'!$B:$B,CONCATENATE($A65,AJ$1))/SUM(COUNTIF('raw data'!$B:$B,CONCATENATE($A65,AJ$1)),COUNTIF('raw data'!$C:$C,CONCATENATE($A65,AJ$1)))),0)</f>
        <v>0</v>
      </c>
      <c r="AK65" s="5">
        <f>IFERROR(IF($A65=AK$1,"", COUNTIF('raw data'!$B:$B,CONCATENATE($A65,AK$1))/SUM(COUNTIF('raw data'!$B:$B,CONCATENATE($A65,AK$1)),COUNTIF('raw data'!$C:$C,CONCATENATE($A65,AK$1)))),0)</f>
        <v>0</v>
      </c>
      <c r="AL65" s="5">
        <f>IFERROR(IF($A65=AL$1,"", COUNTIF('raw data'!$B:$B,CONCATENATE($A65,AL$1))/SUM(COUNTIF('raw data'!$B:$B,CONCATENATE($A65,AL$1)),COUNTIF('raw data'!$C:$C,CONCATENATE($A65,AL$1)))),0)</f>
        <v>0</v>
      </c>
      <c r="AM65" s="5">
        <f>IFERROR(IF($A65=AM$1,"", COUNTIF('raw data'!$B:$B,CONCATENATE($A65,AM$1))/SUM(COUNTIF('raw data'!$B:$B,CONCATENATE($A65,AM$1)),COUNTIF('raw data'!$C:$C,CONCATENATE($A65,AM$1)))),0)</f>
        <v>0</v>
      </c>
      <c r="AN65" s="5">
        <f>IFERROR(IF($A65=AN$1,"", COUNTIF('raw data'!$B:$B,CONCATENATE($A65,AN$1))/SUM(COUNTIF('raw data'!$B:$B,CONCATENATE($A65,AN$1)),COUNTIF('raw data'!$C:$C,CONCATENATE($A65,AN$1)))),0)</f>
        <v>0</v>
      </c>
      <c r="AO65" s="5">
        <f>IFERROR(IF($A65=AO$1,"", COUNTIF('raw data'!$B:$B,CONCATENATE($A65,AO$1))/SUM(COUNTIF('raw data'!$B:$B,CONCATENATE($A65,AO$1)),COUNTIF('raw data'!$C:$C,CONCATENATE($A65,AO$1)))),0)</f>
        <v>0</v>
      </c>
      <c r="AP65" s="5">
        <f>IFERROR(IF($A65=AP$1,"", COUNTIF('raw data'!$B:$B,CONCATENATE($A65,AP$1))/SUM(COUNTIF('raw data'!$B:$B,CONCATENATE($A65,AP$1)),COUNTIF('raw data'!$C:$C,CONCATENATE($A65,AP$1)))),0)</f>
        <v>1</v>
      </c>
      <c r="AQ65" s="5">
        <f>IFERROR(IF($A65=AQ$1,"", COUNTIF('raw data'!$B:$B,CONCATENATE($A65,AQ$1))/SUM(COUNTIF('raw data'!$B:$B,CONCATENATE($A65,AQ$1)),COUNTIF('raw data'!$C:$C,CONCATENATE($A65,AQ$1)))),0)</f>
        <v>0</v>
      </c>
      <c r="AR65" s="5">
        <f>IFERROR(IF($A65=AR$1,"", COUNTIF('raw data'!$B:$B,CONCATENATE($A65,AR$1))/SUM(COUNTIF('raw data'!$B:$B,CONCATENATE($A65,AR$1)),COUNTIF('raw data'!$C:$C,CONCATENATE($A65,AR$1)))),0)</f>
        <v>0</v>
      </c>
      <c r="AS65" s="5">
        <f>IFERROR(IF($A65=AS$1,"", COUNTIF('raw data'!$B:$B,CONCATENATE($A65,AS$1))/SUM(COUNTIF('raw data'!$B:$B,CONCATENATE($A65,AS$1)),COUNTIF('raw data'!$C:$C,CONCATENATE($A65,AS$1)))),0)</f>
        <v>0</v>
      </c>
      <c r="AT65" s="5">
        <f>IFERROR(IF($A65=AT$1,"", COUNTIF('raw data'!$B:$B,CONCATENATE($A65,AT$1))/SUM(COUNTIF('raw data'!$B:$B,CONCATENATE($A65,AT$1)),COUNTIF('raw data'!$C:$C,CONCATENATE($A65,AT$1)))),0)</f>
        <v>0</v>
      </c>
      <c r="AU65" s="5">
        <f>IFERROR(IF($A65=AU$1,"", COUNTIF('raw data'!$B:$B,CONCATENATE($A65,AU$1))/SUM(COUNTIF('raw data'!$B:$B,CONCATENATE($A65,AU$1)),COUNTIF('raw data'!$C:$C,CONCATENATE($A65,AU$1)))),0)</f>
        <v>0</v>
      </c>
      <c r="AV65" s="5">
        <f>IFERROR(IF($A65=AV$1,"", COUNTIF('raw data'!$B:$B,CONCATENATE($A65,AV$1))/SUM(COUNTIF('raw data'!$B:$B,CONCATENATE($A65,AV$1)),COUNTIF('raw data'!$C:$C,CONCATENATE($A65,AV$1)))),0)</f>
        <v>0</v>
      </c>
      <c r="AW65" s="5">
        <f>IFERROR(IF($A65=AW$1,"", COUNTIF('raw data'!$B:$B,CONCATENATE($A65,AW$1))/SUM(COUNTIF('raw data'!$B:$B,CONCATENATE($A65,AW$1)),COUNTIF('raw data'!$C:$C,CONCATENATE($A65,AW$1)))),0)</f>
        <v>0</v>
      </c>
      <c r="AX65" s="5">
        <f>IFERROR(IF($A65=AX$1,"", COUNTIF('raw data'!$B:$B,CONCATENATE($A65,AX$1))/SUM(COUNTIF('raw data'!$B:$B,CONCATENATE($A65,AX$1)),COUNTIF('raw data'!$C:$C,CONCATENATE($A65,AX$1)))),0)</f>
        <v>0</v>
      </c>
      <c r="AY65" s="5">
        <f>IFERROR(IF($A65=AY$1,"", COUNTIF('raw data'!$B:$B,CONCATENATE($A65,AY$1))/SUM(COUNTIF('raw data'!$B:$B,CONCATENATE($A65,AY$1)),COUNTIF('raw data'!$C:$C,CONCATENATE($A65,AY$1)))),0)</f>
        <v>0</v>
      </c>
      <c r="AZ65" s="5">
        <f>IFERROR(IF($A65=AZ$1,"", COUNTIF('raw data'!$B:$B,CONCATENATE($A65,AZ$1))/SUM(COUNTIF('raw data'!$B:$B,CONCATENATE($A65,AZ$1)),COUNTIF('raw data'!$C:$C,CONCATENATE($A65,AZ$1)))),0)</f>
        <v>0</v>
      </c>
      <c r="BA65" s="5">
        <f>IFERROR(IF($A65=BA$1,"", COUNTIF('raw data'!$B:$B,CONCATENATE($A65,BA$1))/SUM(COUNTIF('raw data'!$B:$B,CONCATENATE($A65,BA$1)),COUNTIF('raw data'!$C:$C,CONCATENATE($A65,BA$1)))),0)</f>
        <v>0</v>
      </c>
      <c r="BB65" s="5">
        <f>IFERROR(IF($A65=BB$1,"", COUNTIF('raw data'!$B:$B,CONCATENATE($A65,BB$1))/SUM(COUNTIF('raw data'!$B:$B,CONCATENATE($A65,BB$1)),COUNTIF('raw data'!$C:$C,CONCATENATE($A65,BB$1)))),0)</f>
        <v>0</v>
      </c>
      <c r="BC65" s="5">
        <f>IFERROR(IF($A65=BC$1,"", COUNTIF('raw data'!$B:$B,CONCATENATE($A65,BC$1))/SUM(COUNTIF('raw data'!$B:$B,CONCATENATE($A65,BC$1)),COUNTIF('raw data'!$C:$C,CONCATENATE($A65,BC$1)))),0)</f>
        <v>0</v>
      </c>
      <c r="BD65" s="5">
        <f>IFERROR(IF($A65=BD$1,"", COUNTIF('raw data'!$B:$B,CONCATENATE($A65,BD$1))/SUM(COUNTIF('raw data'!$B:$B,CONCATENATE($A65,BD$1)),COUNTIF('raw data'!$C:$C,CONCATENATE($A65,BD$1)))),0)</f>
        <v>0</v>
      </c>
      <c r="BE65" s="5">
        <f>IFERROR(IF($A65=BE$1,"", COUNTIF('raw data'!$B:$B,CONCATENATE($A65,BE$1))/SUM(COUNTIF('raw data'!$B:$B,CONCATENATE($A65,BE$1)),COUNTIF('raw data'!$C:$C,CONCATENATE($A65,BE$1)))),0)</f>
        <v>0</v>
      </c>
      <c r="BF65" s="5">
        <f>IFERROR(IF($A65=BF$1,"", COUNTIF('raw data'!$B:$B,CONCATENATE($A65,BF$1))/SUM(COUNTIF('raw data'!$B:$B,CONCATENATE($A65,BF$1)),COUNTIF('raw data'!$C:$C,CONCATENATE($A65,BF$1)))),0)</f>
        <v>0</v>
      </c>
      <c r="BG65" s="5">
        <f>IFERROR(IF($A65=BG$1,"", COUNTIF('raw data'!$B:$B,CONCATENATE($A65,BG$1))/SUM(COUNTIF('raw data'!$B:$B,CONCATENATE($A65,BG$1)),COUNTIF('raw data'!$C:$C,CONCATENATE($A65,BG$1)))),0)</f>
        <v>0</v>
      </c>
      <c r="BH65" s="5">
        <f>IFERROR(IF($A65=BH$1,"", COUNTIF('raw data'!$B:$B,CONCATENATE($A65,BH$1))/SUM(COUNTIF('raw data'!$B:$B,CONCATENATE($A65,BH$1)),COUNTIF('raw data'!$C:$C,CONCATENATE($A65,BH$1)))),0)</f>
        <v>0</v>
      </c>
      <c r="BI65" s="5">
        <f>IFERROR(IF($A65=BI$1,"", COUNTIF('raw data'!$B:$B,CONCATENATE($A65,BI$1))/SUM(COUNTIF('raw data'!$B:$B,CONCATENATE($A65,BI$1)),COUNTIF('raw data'!$C:$C,CONCATENATE($A65,BI$1)))),0)</f>
        <v>0</v>
      </c>
      <c r="BJ65" s="5">
        <f>IFERROR(IF($A65=BJ$1,"", COUNTIF('raw data'!$B:$B,CONCATENATE($A65,BJ$1))/SUM(COUNTIF('raw data'!$B:$B,CONCATENATE($A65,BJ$1)),COUNTIF('raw data'!$C:$C,CONCATENATE($A65,BJ$1)))),0)</f>
        <v>0</v>
      </c>
      <c r="BK65" s="5">
        <f>IFERROR(IF($A65=BK$1,"", COUNTIF('raw data'!$B:$B,CONCATENATE($A65,BK$1))/SUM(COUNTIF('raw data'!$B:$B,CONCATENATE($A65,BK$1)),COUNTIF('raw data'!$C:$C,CONCATENATE($A65,BK$1)))),0)</f>
        <v>0</v>
      </c>
      <c r="BL65" s="5">
        <f>IFERROR(IF($A65=BL$1,"", COUNTIF('raw data'!$B:$B,CONCATENATE($A65,BL$1))/SUM(COUNTIF('raw data'!$B:$B,CONCATENATE($A65,BL$1)),COUNTIF('raw data'!$C:$C,CONCATENATE($A65,BL$1)))),0)</f>
        <v>0</v>
      </c>
      <c r="BM65" s="5" t="str">
        <f>IFERROR(IF($A65=BM$1,"", COUNTIF('raw data'!$B:$B,CONCATENATE($A65,BM$1))/SUM(COUNTIF('raw data'!$B:$B,CONCATENATE($A65,BM$1)),COUNTIF('raw data'!$C:$C,CONCATENATE($A65,BM$1)))),0)</f>
        <v/>
      </c>
      <c r="BN65" s="5">
        <f>IFERROR(IF($A65=BN$1,"", COUNTIF('raw data'!$B:$B,CONCATENATE($A65,BN$1))/SUM(COUNTIF('raw data'!$B:$B,CONCATENATE($A65,BN$1)),COUNTIF('raw data'!$C:$C,CONCATENATE($A65,BN$1)))),0)</f>
        <v>0</v>
      </c>
      <c r="BO65" s="5">
        <f>IFERROR(IF($A65=BO$1,"", COUNTIF('raw data'!$B:$B,CONCATENATE($A65,BO$1))/SUM(COUNTIF('raw data'!$B:$B,CONCATENATE($A65,BO$1)),COUNTIF('raw data'!$C:$C,CONCATENATE($A65,BO$1)))),0)</f>
        <v>0</v>
      </c>
      <c r="BP65" s="5">
        <f>IFERROR(IF($A65=BP$1,"", COUNTIF('raw data'!$B:$B,CONCATENATE($A65,BP$1))/SUM(COUNTIF('raw data'!$B:$B,CONCATENATE($A65,BP$1)),COUNTIF('raw data'!$C:$C,CONCATENATE($A65,BP$1)))),0)</f>
        <v>0</v>
      </c>
      <c r="BQ65" s="5">
        <f>IFERROR(IF($A65=BQ$1,"", COUNTIF('raw data'!$B:$B,CONCATENATE($A65,BQ$1))/SUM(COUNTIF('raw data'!$B:$B,CONCATENATE($A65,BQ$1)),COUNTIF('raw data'!$C:$C,CONCATENATE($A65,BQ$1)))),0)</f>
        <v>0</v>
      </c>
      <c r="BR65" s="5">
        <f>IFERROR(IF($A65=BR$1,"", COUNTIF('raw data'!$B:$B,CONCATENATE($A65,BR$1))/SUM(COUNTIF('raw data'!$B:$B,CONCATENATE($A65,BR$1)),COUNTIF('raw data'!$C:$C,CONCATENATE($A65,BR$1)))),0)</f>
        <v>0</v>
      </c>
      <c r="BS65" s="5">
        <f>IFERROR(IF($A65=BS$1,"", COUNTIF('raw data'!$B:$B,CONCATENATE($A65,BS$1))/SUM(COUNTIF('raw data'!$B:$B,CONCATENATE($A65,BS$1)),COUNTIF('raw data'!$C:$C,CONCATENATE($A65,BS$1)))),0)</f>
        <v>0</v>
      </c>
      <c r="BT65" s="5">
        <f>IFERROR(IF($A65=BT$1,"", COUNTIF('raw data'!$B:$B,CONCATENATE($A65,BT$1))/SUM(COUNTIF('raw data'!$B:$B,CONCATENATE($A65,BT$1)),COUNTIF('raw data'!$C:$C,CONCATENATE($A65,BT$1)))),0)</f>
        <v>0</v>
      </c>
      <c r="BU65" s="5">
        <f>IFERROR(IF($A65=BU$1,"", COUNTIF('raw data'!$B:$B,CONCATENATE($A65,BU$1))/SUM(COUNTIF('raw data'!$B:$B,CONCATENATE($A65,BU$1)),COUNTIF('raw data'!$C:$C,CONCATENATE($A65,BU$1)))),0)</f>
        <v>0</v>
      </c>
      <c r="BV65" s="5">
        <f>IFERROR(IF($A65=BV$1,"", COUNTIF('raw data'!$B:$B,CONCATENATE($A65,BV$1))/SUM(COUNTIF('raw data'!$B:$B,CONCATENATE($A65,BV$1)),COUNTIF('raw data'!$C:$C,CONCATENATE($A65,BV$1)))),0)</f>
        <v>0</v>
      </c>
      <c r="BW65" s="5">
        <f>IFERROR(IF($A65=BW$1,"", COUNTIF('raw data'!$B:$B,CONCATENATE($A65,BW$1))/SUM(COUNTIF('raw data'!$B:$B,CONCATENATE($A65,BW$1)),COUNTIF('raw data'!$C:$C,CONCATENATE($A65,BW$1)))),0)</f>
        <v>0</v>
      </c>
      <c r="BX65" s="5">
        <f>IFERROR(IF($A65=BX$1,"", COUNTIF('raw data'!$B:$B,CONCATENATE($A65,BX$1))/SUM(COUNTIF('raw data'!$B:$B,CONCATENATE($A65,BX$1)),COUNTIF('raw data'!$C:$C,CONCATENATE($A65,BX$1)))),0)</f>
        <v>1</v>
      </c>
      <c r="BY65" s="5">
        <f>IFERROR(IF($A65=BY$1,"", COUNTIF('raw data'!$B:$B,CONCATENATE($A65,BY$1))/SUM(COUNTIF('raw data'!$B:$B,CONCATENATE($A65,BY$1)),COUNTIF('raw data'!$C:$C,CONCATENATE($A65,BY$1)))),0)</f>
        <v>0</v>
      </c>
      <c r="BZ65" s="5">
        <f>IFERROR(IF($A65=BZ$1,"", COUNTIF('raw data'!$B:$B,CONCATENATE($A65,BZ$1))/SUM(COUNTIF('raw data'!$B:$B,CONCATENATE($A65,BZ$1)),COUNTIF('raw data'!$C:$C,CONCATENATE($A65,BZ$1)))),0)</f>
        <v>0</v>
      </c>
      <c r="CA65" s="5">
        <f>IFERROR(IF($A65=CA$1,"", COUNTIF('raw data'!$B:$B,CONCATENATE($A65,CA$1))/SUM(COUNTIF('raw data'!$B:$B,CONCATENATE($A65,CA$1)),COUNTIF('raw data'!$C:$C,CONCATENATE($A65,CA$1)))),0)</f>
        <v>0</v>
      </c>
    </row>
    <row r="66">
      <c r="A66" s="6" t="str">
        <f>'winlose rates'!A66</f>
        <v>spike (green enemy)</v>
      </c>
      <c r="B66" s="5">
        <f>IFERROR(IF($A66=B$1,"", COUNTIF('raw data'!$B:$B,CONCATENATE($A66,B$1))/SUM(COUNTIF('raw data'!$B:$B,CONCATENATE($A66,B$1)),COUNTIF('raw data'!$C:$C,CONCATENATE($A66,B$1)))),0)</f>
        <v>0</v>
      </c>
      <c r="C66" s="5">
        <f>IFERROR(IF($A66=C$1,"", COUNTIF('raw data'!$B:$B,CONCATENATE($A66,C$1))/SUM(COUNTIF('raw data'!$B:$B,CONCATENATE($A66,C$1)),COUNTIF('raw data'!$C:$C,CONCATENATE($A66,C$1)))),0)</f>
        <v>0</v>
      </c>
      <c r="D66" s="5">
        <f>IFERROR(IF($A66=D$1,"", COUNTIF('raw data'!$B:$B,CONCATENATE($A66,D$1))/SUM(COUNTIF('raw data'!$B:$B,CONCATENATE($A66,D$1)),COUNTIF('raw data'!$C:$C,CONCATENATE($A66,D$1)))),0)</f>
        <v>0</v>
      </c>
      <c r="E66" s="5">
        <f>IFERROR(IF($A66=E$1,"", COUNTIF('raw data'!$B:$B,CONCATENATE($A66,E$1))/SUM(COUNTIF('raw data'!$B:$B,CONCATENATE($A66,E$1)),COUNTIF('raw data'!$C:$C,CONCATENATE($A66,E$1)))),0)</f>
        <v>0</v>
      </c>
      <c r="F66" s="5">
        <f>IFERROR(IF($A66=F$1,"", COUNTIF('raw data'!$B:$B,CONCATENATE($A66,F$1))/SUM(COUNTIF('raw data'!$B:$B,CONCATENATE($A66,F$1)),COUNTIF('raw data'!$C:$C,CONCATENATE($A66,F$1)))),0)</f>
        <v>0</v>
      </c>
      <c r="G66" s="5">
        <f>IFERROR(IF($A66=G$1,"", COUNTIF('raw data'!$B:$B,CONCATENATE($A66,G$1))/SUM(COUNTIF('raw data'!$B:$B,CONCATENATE($A66,G$1)),COUNTIF('raw data'!$C:$C,CONCATENATE($A66,G$1)))),0)</f>
        <v>0</v>
      </c>
      <c r="H66" s="5">
        <f>IFERROR(IF($A66=H$1,"", COUNTIF('raw data'!$B:$B,CONCATENATE($A66,H$1))/SUM(COUNTIF('raw data'!$B:$B,CONCATENATE($A66,H$1)),COUNTIF('raw data'!$C:$C,CONCATENATE($A66,H$1)))),0)</f>
        <v>0</v>
      </c>
      <c r="I66" s="5">
        <f>IFERROR(IF($A66=I$1,"", COUNTIF('raw data'!$B:$B,CONCATENATE($A66,I$1))/SUM(COUNTIF('raw data'!$B:$B,CONCATENATE($A66,I$1)),COUNTIF('raw data'!$C:$C,CONCATENATE($A66,I$1)))),0)</f>
        <v>0</v>
      </c>
      <c r="J66" s="5">
        <f>IFERROR(IF($A66=J$1,"", COUNTIF('raw data'!$B:$B,CONCATENATE($A66,J$1))/SUM(COUNTIF('raw data'!$B:$B,CONCATENATE($A66,J$1)),COUNTIF('raw data'!$C:$C,CONCATENATE($A66,J$1)))),0)</f>
        <v>0</v>
      </c>
      <c r="K66" s="5">
        <f>IFERROR(IF($A66=K$1,"", COUNTIF('raw data'!$B:$B,CONCATENATE($A66,K$1))/SUM(COUNTIF('raw data'!$B:$B,CONCATENATE($A66,K$1)),COUNTIF('raw data'!$C:$C,CONCATENATE($A66,K$1)))),0)</f>
        <v>0</v>
      </c>
      <c r="L66" s="5">
        <f>IFERROR(IF($A66=L$1,"", COUNTIF('raw data'!$B:$B,CONCATENATE($A66,L$1))/SUM(COUNTIF('raw data'!$B:$B,CONCATENATE($A66,L$1)),COUNTIF('raw data'!$C:$C,CONCATENATE($A66,L$1)))),0)</f>
        <v>0</v>
      </c>
      <c r="M66" s="5">
        <f>IFERROR(IF($A66=M$1,"", COUNTIF('raw data'!$B:$B,CONCATENATE($A66,M$1))/SUM(COUNTIF('raw data'!$B:$B,CONCATENATE($A66,M$1)),COUNTIF('raw data'!$C:$C,CONCATENATE($A66,M$1)))),0)</f>
        <v>0</v>
      </c>
      <c r="N66" s="5">
        <f>IFERROR(IF($A66=N$1,"", COUNTIF('raw data'!$B:$B,CONCATENATE($A66,N$1))/SUM(COUNTIF('raw data'!$B:$B,CONCATENATE($A66,N$1)),COUNTIF('raw data'!$C:$C,CONCATENATE($A66,N$1)))),0)</f>
        <v>0</v>
      </c>
      <c r="O66" s="5">
        <f>IFERROR(IF($A66=O$1,"", COUNTIF('raw data'!$B:$B,CONCATENATE($A66,O$1))/SUM(COUNTIF('raw data'!$B:$B,CONCATENATE($A66,O$1)),COUNTIF('raw data'!$C:$C,CONCATENATE($A66,O$1)))),0)</f>
        <v>0</v>
      </c>
      <c r="P66" s="5">
        <f>IFERROR(IF($A66=P$1,"", COUNTIF('raw data'!$B:$B,CONCATENATE($A66,P$1))/SUM(COUNTIF('raw data'!$B:$B,CONCATENATE($A66,P$1)),COUNTIF('raw data'!$C:$C,CONCATENATE($A66,P$1)))),0)</f>
        <v>0</v>
      </c>
      <c r="Q66" s="5">
        <f>IFERROR(IF($A66=Q$1,"", COUNTIF('raw data'!$B:$B,CONCATENATE($A66,Q$1))/SUM(COUNTIF('raw data'!$B:$B,CONCATENATE($A66,Q$1)),COUNTIF('raw data'!$C:$C,CONCATENATE($A66,Q$1)))),0)</f>
        <v>0</v>
      </c>
      <c r="R66" s="5">
        <f>IFERROR(IF($A66=R$1,"", COUNTIF('raw data'!$B:$B,CONCATENATE($A66,R$1))/SUM(COUNTIF('raw data'!$B:$B,CONCATENATE($A66,R$1)),COUNTIF('raw data'!$C:$C,CONCATENATE($A66,R$1)))),0)</f>
        <v>0</v>
      </c>
      <c r="S66" s="5">
        <f>IFERROR(IF($A66=S$1,"", COUNTIF('raw data'!$B:$B,CONCATENATE($A66,S$1))/SUM(COUNTIF('raw data'!$B:$B,CONCATENATE($A66,S$1)),COUNTIF('raw data'!$C:$C,CONCATENATE($A66,S$1)))),0)</f>
        <v>0</v>
      </c>
      <c r="T66" s="5">
        <f>IFERROR(IF($A66=T$1,"", COUNTIF('raw data'!$B:$B,CONCATENATE($A66,T$1))/SUM(COUNTIF('raw data'!$B:$B,CONCATENATE($A66,T$1)),COUNTIF('raw data'!$C:$C,CONCATENATE($A66,T$1)))),0)</f>
        <v>0</v>
      </c>
      <c r="U66" s="5">
        <f>IFERROR(IF($A66=U$1,"", COUNTIF('raw data'!$B:$B,CONCATENATE($A66,U$1))/SUM(COUNTIF('raw data'!$B:$B,CONCATENATE($A66,U$1)),COUNTIF('raw data'!$C:$C,CONCATENATE($A66,U$1)))),0)</f>
        <v>0</v>
      </c>
      <c r="V66" s="5">
        <f>IFERROR(IF($A66=V$1,"", COUNTIF('raw data'!$B:$B,CONCATENATE($A66,V$1))/SUM(COUNTIF('raw data'!$B:$B,CONCATENATE($A66,V$1)),COUNTIF('raw data'!$C:$C,CONCATENATE($A66,V$1)))),0)</f>
        <v>0</v>
      </c>
      <c r="W66" s="5">
        <f>IFERROR(IF($A66=W$1,"", COUNTIF('raw data'!$B:$B,CONCATENATE($A66,W$1))/SUM(COUNTIF('raw data'!$B:$B,CONCATENATE($A66,W$1)),COUNTIF('raw data'!$C:$C,CONCATENATE($A66,W$1)))),0)</f>
        <v>0</v>
      </c>
      <c r="X66" s="5">
        <f>IFERROR(IF($A66=X$1,"", COUNTIF('raw data'!$B:$B,CONCATENATE($A66,X$1))/SUM(COUNTIF('raw data'!$B:$B,CONCATENATE($A66,X$1)),COUNTIF('raw data'!$C:$C,CONCATENATE($A66,X$1)))),0)</f>
        <v>0</v>
      </c>
      <c r="Y66" s="5">
        <f>IFERROR(IF($A66=Y$1,"", COUNTIF('raw data'!$B:$B,CONCATENATE($A66,Y$1))/SUM(COUNTIF('raw data'!$B:$B,CONCATENATE($A66,Y$1)),COUNTIF('raw data'!$C:$C,CONCATENATE($A66,Y$1)))),0)</f>
        <v>0</v>
      </c>
      <c r="Z66" s="5">
        <f>IFERROR(IF($A66=Z$1,"", COUNTIF('raw data'!$B:$B,CONCATENATE($A66,Z$1))/SUM(COUNTIF('raw data'!$B:$B,CONCATENATE($A66,Z$1)),COUNTIF('raw data'!$C:$C,CONCATENATE($A66,Z$1)))),0)</f>
        <v>0</v>
      </c>
      <c r="AA66" s="5">
        <f>IFERROR(IF($A66=AA$1,"", COUNTIF('raw data'!$B:$B,CONCATENATE($A66,AA$1))/SUM(COUNTIF('raw data'!$B:$B,CONCATENATE($A66,AA$1)),COUNTIF('raw data'!$C:$C,CONCATENATE($A66,AA$1)))),0)</f>
        <v>0</v>
      </c>
      <c r="AB66" s="5">
        <f>IFERROR(IF($A66=AB$1,"", COUNTIF('raw data'!$B:$B,CONCATENATE($A66,AB$1))/SUM(COUNTIF('raw data'!$B:$B,CONCATENATE($A66,AB$1)),COUNTIF('raw data'!$C:$C,CONCATENATE($A66,AB$1)))),0)</f>
        <v>0</v>
      </c>
      <c r="AC66" s="5">
        <f>IFERROR(IF($A66=AC$1,"", COUNTIF('raw data'!$B:$B,CONCATENATE($A66,AC$1))/SUM(COUNTIF('raw data'!$B:$B,CONCATENATE($A66,AC$1)),COUNTIF('raw data'!$C:$C,CONCATENATE($A66,AC$1)))),0)</f>
        <v>0</v>
      </c>
      <c r="AD66" s="5">
        <f>IFERROR(IF($A66=AD$1,"", COUNTIF('raw data'!$B:$B,CONCATENATE($A66,AD$1))/SUM(COUNTIF('raw data'!$B:$B,CONCATENATE($A66,AD$1)),COUNTIF('raw data'!$C:$C,CONCATENATE($A66,AD$1)))),0)</f>
        <v>0</v>
      </c>
      <c r="AE66" s="5">
        <f>IFERROR(IF($A66=AE$1,"", COUNTIF('raw data'!$B:$B,CONCATENATE($A66,AE$1))/SUM(COUNTIF('raw data'!$B:$B,CONCATENATE($A66,AE$1)),COUNTIF('raw data'!$C:$C,CONCATENATE($A66,AE$1)))),0)</f>
        <v>0</v>
      </c>
      <c r="AF66" s="5">
        <f>IFERROR(IF($A66=AF$1,"", COUNTIF('raw data'!$B:$B,CONCATENATE($A66,AF$1))/SUM(COUNTIF('raw data'!$B:$B,CONCATENATE($A66,AF$1)),COUNTIF('raw data'!$C:$C,CONCATENATE($A66,AF$1)))),0)</f>
        <v>0</v>
      </c>
      <c r="AG66" s="5">
        <f>IFERROR(IF($A66=AG$1,"", COUNTIF('raw data'!$B:$B,CONCATENATE($A66,AG$1))/SUM(COUNTIF('raw data'!$B:$B,CONCATENATE($A66,AG$1)),COUNTIF('raw data'!$C:$C,CONCATENATE($A66,AG$1)))),0)</f>
        <v>0</v>
      </c>
      <c r="AH66" s="5">
        <f>IFERROR(IF($A66=AH$1,"", COUNTIF('raw data'!$B:$B,CONCATENATE($A66,AH$1))/SUM(COUNTIF('raw data'!$B:$B,CONCATENATE($A66,AH$1)),COUNTIF('raw data'!$C:$C,CONCATENATE($A66,AH$1)))),0)</f>
        <v>0</v>
      </c>
      <c r="AI66" s="5">
        <f>IFERROR(IF($A66=AI$1,"", COUNTIF('raw data'!$B:$B,CONCATENATE($A66,AI$1))/SUM(COUNTIF('raw data'!$B:$B,CONCATENATE($A66,AI$1)),COUNTIF('raw data'!$C:$C,CONCATENATE($A66,AI$1)))),0)</f>
        <v>0</v>
      </c>
      <c r="AJ66" s="5">
        <f>IFERROR(IF($A66=AJ$1,"", COUNTIF('raw data'!$B:$B,CONCATENATE($A66,AJ$1))/SUM(COUNTIF('raw data'!$B:$B,CONCATENATE($A66,AJ$1)),COUNTIF('raw data'!$C:$C,CONCATENATE($A66,AJ$1)))),0)</f>
        <v>0</v>
      </c>
      <c r="AK66" s="5">
        <f>IFERROR(IF($A66=AK$1,"", COUNTIF('raw data'!$B:$B,CONCATENATE($A66,AK$1))/SUM(COUNTIF('raw data'!$B:$B,CONCATENATE($A66,AK$1)),COUNTIF('raw data'!$C:$C,CONCATENATE($A66,AK$1)))),0)</f>
        <v>0</v>
      </c>
      <c r="AL66" s="5">
        <f>IFERROR(IF($A66=AL$1,"", COUNTIF('raw data'!$B:$B,CONCATENATE($A66,AL$1))/SUM(COUNTIF('raw data'!$B:$B,CONCATENATE($A66,AL$1)),COUNTIF('raw data'!$C:$C,CONCATENATE($A66,AL$1)))),0)</f>
        <v>0</v>
      </c>
      <c r="AM66" s="5">
        <f>IFERROR(IF($A66=AM$1,"", COUNTIF('raw data'!$B:$B,CONCATENATE($A66,AM$1))/SUM(COUNTIF('raw data'!$B:$B,CONCATENATE($A66,AM$1)),COUNTIF('raw data'!$C:$C,CONCATENATE($A66,AM$1)))),0)</f>
        <v>0</v>
      </c>
      <c r="AN66" s="5">
        <f>IFERROR(IF($A66=AN$1,"", COUNTIF('raw data'!$B:$B,CONCATENATE($A66,AN$1))/SUM(COUNTIF('raw data'!$B:$B,CONCATENATE($A66,AN$1)),COUNTIF('raw data'!$C:$C,CONCATENATE($A66,AN$1)))),0)</f>
        <v>0</v>
      </c>
      <c r="AO66" s="5">
        <f>IFERROR(IF($A66=AO$1,"", COUNTIF('raw data'!$B:$B,CONCATENATE($A66,AO$1))/SUM(COUNTIF('raw data'!$B:$B,CONCATENATE($A66,AO$1)),COUNTIF('raw data'!$C:$C,CONCATENATE($A66,AO$1)))),0)</f>
        <v>0</v>
      </c>
      <c r="AP66" s="5">
        <f>IFERROR(IF($A66=AP$1,"", COUNTIF('raw data'!$B:$B,CONCATENATE($A66,AP$1))/SUM(COUNTIF('raw data'!$B:$B,CONCATENATE($A66,AP$1)),COUNTIF('raw data'!$C:$C,CONCATENATE($A66,AP$1)))),0)</f>
        <v>0</v>
      </c>
      <c r="AQ66" s="5">
        <f>IFERROR(IF($A66=AQ$1,"", COUNTIF('raw data'!$B:$B,CONCATENATE($A66,AQ$1))/SUM(COUNTIF('raw data'!$B:$B,CONCATENATE($A66,AQ$1)),COUNTIF('raw data'!$C:$C,CONCATENATE($A66,AQ$1)))),0)</f>
        <v>0</v>
      </c>
      <c r="AR66" s="5">
        <f>IFERROR(IF($A66=AR$1,"", COUNTIF('raw data'!$B:$B,CONCATENATE($A66,AR$1))/SUM(COUNTIF('raw data'!$B:$B,CONCATENATE($A66,AR$1)),COUNTIF('raw data'!$C:$C,CONCATENATE($A66,AR$1)))),0)</f>
        <v>0</v>
      </c>
      <c r="AS66" s="5">
        <f>IFERROR(IF($A66=AS$1,"", COUNTIF('raw data'!$B:$B,CONCATENATE($A66,AS$1))/SUM(COUNTIF('raw data'!$B:$B,CONCATENATE($A66,AS$1)),COUNTIF('raw data'!$C:$C,CONCATENATE($A66,AS$1)))),0)</f>
        <v>0</v>
      </c>
      <c r="AT66" s="5">
        <f>IFERROR(IF($A66=AT$1,"", COUNTIF('raw data'!$B:$B,CONCATENATE($A66,AT$1))/SUM(COUNTIF('raw data'!$B:$B,CONCATENATE($A66,AT$1)),COUNTIF('raw data'!$C:$C,CONCATENATE($A66,AT$1)))),0)</f>
        <v>0</v>
      </c>
      <c r="AU66" s="5">
        <f>IFERROR(IF($A66=AU$1,"", COUNTIF('raw data'!$B:$B,CONCATENATE($A66,AU$1))/SUM(COUNTIF('raw data'!$B:$B,CONCATENATE($A66,AU$1)),COUNTIF('raw data'!$C:$C,CONCATENATE($A66,AU$1)))),0)</f>
        <v>0</v>
      </c>
      <c r="AV66" s="5">
        <f>IFERROR(IF($A66=AV$1,"", COUNTIF('raw data'!$B:$B,CONCATENATE($A66,AV$1))/SUM(COUNTIF('raw data'!$B:$B,CONCATENATE($A66,AV$1)),COUNTIF('raw data'!$C:$C,CONCATENATE($A66,AV$1)))),0)</f>
        <v>0</v>
      </c>
      <c r="AW66" s="5">
        <f>IFERROR(IF($A66=AW$1,"", COUNTIF('raw data'!$B:$B,CONCATENATE($A66,AW$1))/SUM(COUNTIF('raw data'!$B:$B,CONCATENATE($A66,AW$1)),COUNTIF('raw data'!$C:$C,CONCATENATE($A66,AW$1)))),0)</f>
        <v>0</v>
      </c>
      <c r="AX66" s="5">
        <f>IFERROR(IF($A66=AX$1,"", COUNTIF('raw data'!$B:$B,CONCATENATE($A66,AX$1))/SUM(COUNTIF('raw data'!$B:$B,CONCATENATE($A66,AX$1)),COUNTIF('raw data'!$C:$C,CONCATENATE($A66,AX$1)))),0)</f>
        <v>0</v>
      </c>
      <c r="AY66" s="5">
        <f>IFERROR(IF($A66=AY$1,"", COUNTIF('raw data'!$B:$B,CONCATENATE($A66,AY$1))/SUM(COUNTIF('raw data'!$B:$B,CONCATENATE($A66,AY$1)),COUNTIF('raw data'!$C:$C,CONCATENATE($A66,AY$1)))),0)</f>
        <v>0</v>
      </c>
      <c r="AZ66" s="5">
        <f>IFERROR(IF($A66=AZ$1,"", COUNTIF('raw data'!$B:$B,CONCATENATE($A66,AZ$1))/SUM(COUNTIF('raw data'!$B:$B,CONCATENATE($A66,AZ$1)),COUNTIF('raw data'!$C:$C,CONCATENATE($A66,AZ$1)))),0)</f>
        <v>0</v>
      </c>
      <c r="BA66" s="5">
        <f>IFERROR(IF($A66=BA$1,"", COUNTIF('raw data'!$B:$B,CONCATENATE($A66,BA$1))/SUM(COUNTIF('raw data'!$B:$B,CONCATENATE($A66,BA$1)),COUNTIF('raw data'!$C:$C,CONCATENATE($A66,BA$1)))),0)</f>
        <v>0</v>
      </c>
      <c r="BB66" s="5">
        <f>IFERROR(IF($A66=BB$1,"", COUNTIF('raw data'!$B:$B,CONCATENATE($A66,BB$1))/SUM(COUNTIF('raw data'!$B:$B,CONCATENATE($A66,BB$1)),COUNTIF('raw data'!$C:$C,CONCATENATE($A66,BB$1)))),0)</f>
        <v>0</v>
      </c>
      <c r="BC66" s="5">
        <f>IFERROR(IF($A66=BC$1,"", COUNTIF('raw data'!$B:$B,CONCATENATE($A66,BC$1))/SUM(COUNTIF('raw data'!$B:$B,CONCATENATE($A66,BC$1)),COUNTIF('raw data'!$C:$C,CONCATENATE($A66,BC$1)))),0)</f>
        <v>0</v>
      </c>
      <c r="BD66" s="5">
        <f>IFERROR(IF($A66=BD$1,"", COUNTIF('raw data'!$B:$B,CONCATENATE($A66,BD$1))/SUM(COUNTIF('raw data'!$B:$B,CONCATENATE($A66,BD$1)),COUNTIF('raw data'!$C:$C,CONCATENATE($A66,BD$1)))),0)</f>
        <v>0</v>
      </c>
      <c r="BE66" s="5">
        <f>IFERROR(IF($A66=BE$1,"", COUNTIF('raw data'!$B:$B,CONCATENATE($A66,BE$1))/SUM(COUNTIF('raw data'!$B:$B,CONCATENATE($A66,BE$1)),COUNTIF('raw data'!$C:$C,CONCATENATE($A66,BE$1)))),0)</f>
        <v>0</v>
      </c>
      <c r="BF66" s="5">
        <f>IFERROR(IF($A66=BF$1,"", COUNTIF('raw data'!$B:$B,CONCATENATE($A66,BF$1))/SUM(COUNTIF('raw data'!$B:$B,CONCATENATE($A66,BF$1)),COUNTIF('raw data'!$C:$C,CONCATENATE($A66,BF$1)))),0)</f>
        <v>0</v>
      </c>
      <c r="BG66" s="5">
        <f>IFERROR(IF($A66=BG$1,"", COUNTIF('raw data'!$B:$B,CONCATENATE($A66,BG$1))/SUM(COUNTIF('raw data'!$B:$B,CONCATENATE($A66,BG$1)),COUNTIF('raw data'!$C:$C,CONCATENATE($A66,BG$1)))),0)</f>
        <v>0.5</v>
      </c>
      <c r="BH66" s="5">
        <f>IFERROR(IF($A66=BH$1,"", COUNTIF('raw data'!$B:$B,CONCATENATE($A66,BH$1))/SUM(COUNTIF('raw data'!$B:$B,CONCATENATE($A66,BH$1)),COUNTIF('raw data'!$C:$C,CONCATENATE($A66,BH$1)))),0)</f>
        <v>0</v>
      </c>
      <c r="BI66" s="5">
        <f>IFERROR(IF($A66=BI$1,"", COUNTIF('raw data'!$B:$B,CONCATENATE($A66,BI$1))/SUM(COUNTIF('raw data'!$B:$B,CONCATENATE($A66,BI$1)),COUNTIF('raw data'!$C:$C,CONCATENATE($A66,BI$1)))),0)</f>
        <v>0</v>
      </c>
      <c r="BJ66" s="5">
        <f>IFERROR(IF($A66=BJ$1,"", COUNTIF('raw data'!$B:$B,CONCATENATE($A66,BJ$1))/SUM(COUNTIF('raw data'!$B:$B,CONCATENATE($A66,BJ$1)),COUNTIF('raw data'!$C:$C,CONCATENATE($A66,BJ$1)))),0)</f>
        <v>0</v>
      </c>
      <c r="BK66" s="5">
        <f>IFERROR(IF($A66=BK$1,"", COUNTIF('raw data'!$B:$B,CONCATENATE($A66,BK$1))/SUM(COUNTIF('raw data'!$B:$B,CONCATENATE($A66,BK$1)),COUNTIF('raw data'!$C:$C,CONCATENATE($A66,BK$1)))),0)</f>
        <v>0</v>
      </c>
      <c r="BL66" s="5">
        <f>IFERROR(IF($A66=BL$1,"", COUNTIF('raw data'!$B:$B,CONCATENATE($A66,BL$1))/SUM(COUNTIF('raw data'!$B:$B,CONCATENATE($A66,BL$1)),COUNTIF('raw data'!$C:$C,CONCATENATE($A66,BL$1)))),0)</f>
        <v>0</v>
      </c>
      <c r="BM66" s="5">
        <f>IFERROR(IF($A66=BM$1,"", COUNTIF('raw data'!$B:$B,CONCATENATE($A66,BM$1))/SUM(COUNTIF('raw data'!$B:$B,CONCATENATE($A66,BM$1)),COUNTIF('raw data'!$C:$C,CONCATENATE($A66,BM$1)))),0)</f>
        <v>0</v>
      </c>
      <c r="BN66" s="5" t="str">
        <f>IFERROR(IF($A66=BN$1,"", COUNTIF('raw data'!$B:$B,CONCATENATE($A66,BN$1))/SUM(COUNTIF('raw data'!$B:$B,CONCATENATE($A66,BN$1)),COUNTIF('raw data'!$C:$C,CONCATENATE($A66,BN$1)))),0)</f>
        <v/>
      </c>
      <c r="BO66" s="5">
        <f>IFERROR(IF($A66=BO$1,"", COUNTIF('raw data'!$B:$B,CONCATENATE($A66,BO$1))/SUM(COUNTIF('raw data'!$B:$B,CONCATENATE($A66,BO$1)),COUNTIF('raw data'!$C:$C,CONCATENATE($A66,BO$1)))),0)</f>
        <v>0</v>
      </c>
      <c r="BP66" s="5">
        <f>IFERROR(IF($A66=BP$1,"", COUNTIF('raw data'!$B:$B,CONCATENATE($A66,BP$1))/SUM(COUNTIF('raw data'!$B:$B,CONCATENATE($A66,BP$1)),COUNTIF('raw data'!$C:$C,CONCATENATE($A66,BP$1)))),0)</f>
        <v>0</v>
      </c>
      <c r="BQ66" s="5">
        <f>IFERROR(IF($A66=BQ$1,"", COUNTIF('raw data'!$B:$B,CONCATENATE($A66,BQ$1))/SUM(COUNTIF('raw data'!$B:$B,CONCATENATE($A66,BQ$1)),COUNTIF('raw data'!$C:$C,CONCATENATE($A66,BQ$1)))),0)</f>
        <v>0</v>
      </c>
      <c r="BR66" s="5">
        <f>IFERROR(IF($A66=BR$1,"", COUNTIF('raw data'!$B:$B,CONCATENATE($A66,BR$1))/SUM(COUNTIF('raw data'!$B:$B,CONCATENATE($A66,BR$1)),COUNTIF('raw data'!$C:$C,CONCATENATE($A66,BR$1)))),0)</f>
        <v>0</v>
      </c>
      <c r="BS66" s="5">
        <f>IFERROR(IF($A66=BS$1,"", COUNTIF('raw data'!$B:$B,CONCATENATE($A66,BS$1))/SUM(COUNTIF('raw data'!$B:$B,CONCATENATE($A66,BS$1)),COUNTIF('raw data'!$C:$C,CONCATENATE($A66,BS$1)))),0)</f>
        <v>0</v>
      </c>
      <c r="BT66" s="5">
        <f>IFERROR(IF($A66=BT$1,"", COUNTIF('raw data'!$B:$B,CONCATENATE($A66,BT$1))/SUM(COUNTIF('raw data'!$B:$B,CONCATENATE($A66,BT$1)),COUNTIF('raw data'!$C:$C,CONCATENATE($A66,BT$1)))),0)</f>
        <v>0</v>
      </c>
      <c r="BU66" s="5">
        <f>IFERROR(IF($A66=BU$1,"", COUNTIF('raw data'!$B:$B,CONCATENATE($A66,BU$1))/SUM(COUNTIF('raw data'!$B:$B,CONCATENATE($A66,BU$1)),COUNTIF('raw data'!$C:$C,CONCATENATE($A66,BU$1)))),0)</f>
        <v>0</v>
      </c>
      <c r="BV66" s="5">
        <f>IFERROR(IF($A66=BV$1,"", COUNTIF('raw data'!$B:$B,CONCATENATE($A66,BV$1))/SUM(COUNTIF('raw data'!$B:$B,CONCATENATE($A66,BV$1)),COUNTIF('raw data'!$C:$C,CONCATENATE($A66,BV$1)))),0)</f>
        <v>0</v>
      </c>
      <c r="BW66" s="5">
        <f>IFERROR(IF($A66=BW$1,"", COUNTIF('raw data'!$B:$B,CONCATENATE($A66,BW$1))/SUM(COUNTIF('raw data'!$B:$B,CONCATENATE($A66,BW$1)),COUNTIF('raw data'!$C:$C,CONCATENATE($A66,BW$1)))),0)</f>
        <v>0</v>
      </c>
      <c r="BX66" s="5">
        <f>IFERROR(IF($A66=BX$1,"", COUNTIF('raw data'!$B:$B,CONCATENATE($A66,BX$1))/SUM(COUNTIF('raw data'!$B:$B,CONCATENATE($A66,BX$1)),COUNTIF('raw data'!$C:$C,CONCATENATE($A66,BX$1)))),0)</f>
        <v>0</v>
      </c>
      <c r="BY66" s="5">
        <f>IFERROR(IF($A66=BY$1,"", COUNTIF('raw data'!$B:$B,CONCATENATE($A66,BY$1))/SUM(COUNTIF('raw data'!$B:$B,CONCATENATE($A66,BY$1)),COUNTIF('raw data'!$C:$C,CONCATENATE($A66,BY$1)))),0)</f>
        <v>0</v>
      </c>
      <c r="BZ66" s="5">
        <f>IFERROR(IF($A66=BZ$1,"", COUNTIF('raw data'!$B:$B,CONCATENATE($A66,BZ$1))/SUM(COUNTIF('raw data'!$B:$B,CONCATENATE($A66,BZ$1)),COUNTIF('raw data'!$C:$C,CONCATENATE($A66,BZ$1)))),0)</f>
        <v>0</v>
      </c>
      <c r="CA66" s="5">
        <f>IFERROR(IF($A66=CA$1,"", COUNTIF('raw data'!$B:$B,CONCATENATE($A66,CA$1))/SUM(COUNTIF('raw data'!$B:$B,CONCATENATE($A66,CA$1)),COUNTIF('raw data'!$C:$C,CONCATENATE($A66,CA$1)))),0)</f>
        <v>0</v>
      </c>
    </row>
    <row r="67">
      <c r="A67" s="6" t="str">
        <f>'winlose rates'!A67</f>
        <v>spike top</v>
      </c>
      <c r="B67" s="5">
        <f>IFERROR(IF($A67=B$1,"", COUNTIF('raw data'!$B:$B,CONCATENATE($A67,B$1))/SUM(COUNTIF('raw data'!$B:$B,CONCATENATE($A67,B$1)),COUNTIF('raw data'!$C:$C,CONCATENATE($A67,B$1)))),0)</f>
        <v>0</v>
      </c>
      <c r="C67" s="5">
        <f>IFERROR(IF($A67=C$1,"", COUNTIF('raw data'!$B:$B,CONCATENATE($A67,C$1))/SUM(COUNTIF('raw data'!$B:$B,CONCATENATE($A67,C$1)),COUNTIF('raw data'!$C:$C,CONCATENATE($A67,C$1)))),0)</f>
        <v>0</v>
      </c>
      <c r="D67" s="5">
        <f>IFERROR(IF($A67=D$1,"", COUNTIF('raw data'!$B:$B,CONCATENATE($A67,D$1))/SUM(COUNTIF('raw data'!$B:$B,CONCATENATE($A67,D$1)),COUNTIF('raw data'!$C:$C,CONCATENATE($A67,D$1)))),0)</f>
        <v>0</v>
      </c>
      <c r="E67" s="5">
        <f>IFERROR(IF($A67=E$1,"", COUNTIF('raw data'!$B:$B,CONCATENATE($A67,E$1))/SUM(COUNTIF('raw data'!$B:$B,CONCATENATE($A67,E$1)),COUNTIF('raw data'!$C:$C,CONCATENATE($A67,E$1)))),0)</f>
        <v>0</v>
      </c>
      <c r="F67" s="5">
        <f>IFERROR(IF($A67=F$1,"", COUNTIF('raw data'!$B:$B,CONCATENATE($A67,F$1))/SUM(COUNTIF('raw data'!$B:$B,CONCATENATE($A67,F$1)),COUNTIF('raw data'!$C:$C,CONCATENATE($A67,F$1)))),0)</f>
        <v>0</v>
      </c>
      <c r="G67" s="5">
        <f>IFERROR(IF($A67=G$1,"", COUNTIF('raw data'!$B:$B,CONCATENATE($A67,G$1))/SUM(COUNTIF('raw data'!$B:$B,CONCATENATE($A67,G$1)),COUNTIF('raw data'!$C:$C,CONCATENATE($A67,G$1)))),0)</f>
        <v>0</v>
      </c>
      <c r="H67" s="5">
        <f>IFERROR(IF($A67=H$1,"", COUNTIF('raw data'!$B:$B,CONCATENATE($A67,H$1))/SUM(COUNTIF('raw data'!$B:$B,CONCATENATE($A67,H$1)),COUNTIF('raw data'!$C:$C,CONCATENATE($A67,H$1)))),0)</f>
        <v>0</v>
      </c>
      <c r="I67" s="5">
        <f>IFERROR(IF($A67=I$1,"", COUNTIF('raw data'!$B:$B,CONCATENATE($A67,I$1))/SUM(COUNTIF('raw data'!$B:$B,CONCATENATE($A67,I$1)),COUNTIF('raw data'!$C:$C,CONCATENATE($A67,I$1)))),0)</f>
        <v>0</v>
      </c>
      <c r="J67" s="5">
        <f>IFERROR(IF($A67=J$1,"", COUNTIF('raw data'!$B:$B,CONCATENATE($A67,J$1))/SUM(COUNTIF('raw data'!$B:$B,CONCATENATE($A67,J$1)),COUNTIF('raw data'!$C:$C,CONCATENATE($A67,J$1)))),0)</f>
        <v>0</v>
      </c>
      <c r="K67" s="5">
        <f>IFERROR(IF($A67=K$1,"", COUNTIF('raw data'!$B:$B,CONCATENATE($A67,K$1))/SUM(COUNTIF('raw data'!$B:$B,CONCATENATE($A67,K$1)),COUNTIF('raw data'!$C:$C,CONCATENATE($A67,K$1)))),0)</f>
        <v>0</v>
      </c>
      <c r="L67" s="5">
        <f>IFERROR(IF($A67=L$1,"", COUNTIF('raw data'!$B:$B,CONCATENATE($A67,L$1))/SUM(COUNTIF('raw data'!$B:$B,CONCATENATE($A67,L$1)),COUNTIF('raw data'!$C:$C,CONCATENATE($A67,L$1)))),0)</f>
        <v>0</v>
      </c>
      <c r="M67" s="5">
        <f>IFERROR(IF($A67=M$1,"", COUNTIF('raw data'!$B:$B,CONCATENATE($A67,M$1))/SUM(COUNTIF('raw data'!$B:$B,CONCATENATE($A67,M$1)),COUNTIF('raw data'!$C:$C,CONCATENATE($A67,M$1)))),0)</f>
        <v>0</v>
      </c>
      <c r="N67" s="5">
        <f>IFERROR(IF($A67=N$1,"", COUNTIF('raw data'!$B:$B,CONCATENATE($A67,N$1))/SUM(COUNTIF('raw data'!$B:$B,CONCATENATE($A67,N$1)),COUNTIF('raw data'!$C:$C,CONCATENATE($A67,N$1)))),0)</f>
        <v>0</v>
      </c>
      <c r="O67" s="5">
        <f>IFERROR(IF($A67=O$1,"", COUNTIF('raw data'!$B:$B,CONCATENATE($A67,O$1))/SUM(COUNTIF('raw data'!$B:$B,CONCATENATE($A67,O$1)),COUNTIF('raw data'!$C:$C,CONCATENATE($A67,O$1)))),0)</f>
        <v>0</v>
      </c>
      <c r="P67" s="5">
        <f>IFERROR(IF($A67=P$1,"", COUNTIF('raw data'!$B:$B,CONCATENATE($A67,P$1))/SUM(COUNTIF('raw data'!$B:$B,CONCATENATE($A67,P$1)),COUNTIF('raw data'!$C:$C,CONCATENATE($A67,P$1)))),0)</f>
        <v>0</v>
      </c>
      <c r="Q67" s="5">
        <f>IFERROR(IF($A67=Q$1,"", COUNTIF('raw data'!$B:$B,CONCATENATE($A67,Q$1))/SUM(COUNTIF('raw data'!$B:$B,CONCATENATE($A67,Q$1)),COUNTIF('raw data'!$C:$C,CONCATENATE($A67,Q$1)))),0)</f>
        <v>0</v>
      </c>
      <c r="R67" s="5">
        <f>IFERROR(IF($A67=R$1,"", COUNTIF('raw data'!$B:$B,CONCATENATE($A67,R$1))/SUM(COUNTIF('raw data'!$B:$B,CONCATENATE($A67,R$1)),COUNTIF('raw data'!$C:$C,CONCATENATE($A67,R$1)))),0)</f>
        <v>0</v>
      </c>
      <c r="S67" s="5">
        <f>IFERROR(IF($A67=S$1,"", COUNTIF('raw data'!$B:$B,CONCATENATE($A67,S$1))/SUM(COUNTIF('raw data'!$B:$B,CONCATENATE($A67,S$1)),COUNTIF('raw data'!$C:$C,CONCATENATE($A67,S$1)))),0)</f>
        <v>0</v>
      </c>
      <c r="T67" s="5">
        <f>IFERROR(IF($A67=T$1,"", COUNTIF('raw data'!$B:$B,CONCATENATE($A67,T$1))/SUM(COUNTIF('raw data'!$B:$B,CONCATENATE($A67,T$1)),COUNTIF('raw data'!$C:$C,CONCATENATE($A67,T$1)))),0)</f>
        <v>0</v>
      </c>
      <c r="U67" s="5">
        <f>IFERROR(IF($A67=U$1,"", COUNTIF('raw data'!$B:$B,CONCATENATE($A67,U$1))/SUM(COUNTIF('raw data'!$B:$B,CONCATENATE($A67,U$1)),COUNTIF('raw data'!$C:$C,CONCATENATE($A67,U$1)))),0)</f>
        <v>0</v>
      </c>
      <c r="V67" s="5">
        <f>IFERROR(IF($A67=V$1,"", COUNTIF('raw data'!$B:$B,CONCATENATE($A67,V$1))/SUM(COUNTIF('raw data'!$B:$B,CONCATENATE($A67,V$1)),COUNTIF('raw data'!$C:$C,CONCATENATE($A67,V$1)))),0)</f>
        <v>0</v>
      </c>
      <c r="W67" s="5">
        <f>IFERROR(IF($A67=W$1,"", COUNTIF('raw data'!$B:$B,CONCATENATE($A67,W$1))/SUM(COUNTIF('raw data'!$B:$B,CONCATENATE($A67,W$1)),COUNTIF('raw data'!$C:$C,CONCATENATE($A67,W$1)))),0)</f>
        <v>0</v>
      </c>
      <c r="X67" s="5">
        <f>IFERROR(IF($A67=X$1,"", COUNTIF('raw data'!$B:$B,CONCATENATE($A67,X$1))/SUM(COUNTIF('raw data'!$B:$B,CONCATENATE($A67,X$1)),COUNTIF('raw data'!$C:$C,CONCATENATE($A67,X$1)))),0)</f>
        <v>0</v>
      </c>
      <c r="Y67" s="5">
        <f>IFERROR(IF($A67=Y$1,"", COUNTIF('raw data'!$B:$B,CONCATENATE($A67,Y$1))/SUM(COUNTIF('raw data'!$B:$B,CONCATENATE($A67,Y$1)),COUNTIF('raw data'!$C:$C,CONCATENATE($A67,Y$1)))),0)</f>
        <v>0</v>
      </c>
      <c r="Z67" s="5">
        <f>IFERROR(IF($A67=Z$1,"", COUNTIF('raw data'!$B:$B,CONCATENATE($A67,Z$1))/SUM(COUNTIF('raw data'!$B:$B,CONCATENATE($A67,Z$1)),COUNTIF('raw data'!$C:$C,CONCATENATE($A67,Z$1)))),0)</f>
        <v>0</v>
      </c>
      <c r="AA67" s="5">
        <f>IFERROR(IF($A67=AA$1,"", COUNTIF('raw data'!$B:$B,CONCATENATE($A67,AA$1))/SUM(COUNTIF('raw data'!$B:$B,CONCATENATE($A67,AA$1)),COUNTIF('raw data'!$C:$C,CONCATENATE($A67,AA$1)))),0)</f>
        <v>0</v>
      </c>
      <c r="AB67" s="5">
        <f>IFERROR(IF($A67=AB$1,"", COUNTIF('raw data'!$B:$B,CONCATENATE($A67,AB$1))/SUM(COUNTIF('raw data'!$B:$B,CONCATENATE($A67,AB$1)),COUNTIF('raw data'!$C:$C,CONCATENATE($A67,AB$1)))),0)</f>
        <v>0</v>
      </c>
      <c r="AC67" s="5">
        <f>IFERROR(IF($A67=AC$1,"", COUNTIF('raw data'!$B:$B,CONCATENATE($A67,AC$1))/SUM(COUNTIF('raw data'!$B:$B,CONCATENATE($A67,AC$1)),COUNTIF('raw data'!$C:$C,CONCATENATE($A67,AC$1)))),0)</f>
        <v>0</v>
      </c>
      <c r="AD67" s="5">
        <f>IFERROR(IF($A67=AD$1,"", COUNTIF('raw data'!$B:$B,CONCATENATE($A67,AD$1))/SUM(COUNTIF('raw data'!$B:$B,CONCATENATE($A67,AD$1)),COUNTIF('raw data'!$C:$C,CONCATENATE($A67,AD$1)))),0)</f>
        <v>0</v>
      </c>
      <c r="AE67" s="5">
        <f>IFERROR(IF($A67=AE$1,"", COUNTIF('raw data'!$B:$B,CONCATENATE($A67,AE$1))/SUM(COUNTIF('raw data'!$B:$B,CONCATENATE($A67,AE$1)),COUNTIF('raw data'!$C:$C,CONCATENATE($A67,AE$1)))),0)</f>
        <v>0</v>
      </c>
      <c r="AF67" s="5">
        <f>IFERROR(IF($A67=AF$1,"", COUNTIF('raw data'!$B:$B,CONCATENATE($A67,AF$1))/SUM(COUNTIF('raw data'!$B:$B,CONCATENATE($A67,AF$1)),COUNTIF('raw data'!$C:$C,CONCATENATE($A67,AF$1)))),0)</f>
        <v>0</v>
      </c>
      <c r="AG67" s="5">
        <f>IFERROR(IF($A67=AG$1,"", COUNTIF('raw data'!$B:$B,CONCATENATE($A67,AG$1))/SUM(COUNTIF('raw data'!$B:$B,CONCATENATE($A67,AG$1)),COUNTIF('raw data'!$C:$C,CONCATENATE($A67,AG$1)))),0)</f>
        <v>0</v>
      </c>
      <c r="AH67" s="5">
        <f>IFERROR(IF($A67=AH$1,"", COUNTIF('raw data'!$B:$B,CONCATENATE($A67,AH$1))/SUM(COUNTIF('raw data'!$B:$B,CONCATENATE($A67,AH$1)),COUNTIF('raw data'!$C:$C,CONCATENATE($A67,AH$1)))),0)</f>
        <v>0</v>
      </c>
      <c r="AI67" s="5">
        <f>IFERROR(IF($A67=AI$1,"", COUNTIF('raw data'!$B:$B,CONCATENATE($A67,AI$1))/SUM(COUNTIF('raw data'!$B:$B,CONCATENATE($A67,AI$1)),COUNTIF('raw data'!$C:$C,CONCATENATE($A67,AI$1)))),0)</f>
        <v>0</v>
      </c>
      <c r="AJ67" s="5">
        <f>IFERROR(IF($A67=AJ$1,"", COUNTIF('raw data'!$B:$B,CONCATENATE($A67,AJ$1))/SUM(COUNTIF('raw data'!$B:$B,CONCATENATE($A67,AJ$1)),COUNTIF('raw data'!$C:$C,CONCATENATE($A67,AJ$1)))),0)</f>
        <v>0</v>
      </c>
      <c r="AK67" s="5">
        <f>IFERROR(IF($A67=AK$1,"", COUNTIF('raw data'!$B:$B,CONCATENATE($A67,AK$1))/SUM(COUNTIF('raw data'!$B:$B,CONCATENATE($A67,AK$1)),COUNTIF('raw data'!$C:$C,CONCATENATE($A67,AK$1)))),0)</f>
        <v>0</v>
      </c>
      <c r="AL67" s="5">
        <f>IFERROR(IF($A67=AL$1,"", COUNTIF('raw data'!$B:$B,CONCATENATE($A67,AL$1))/SUM(COUNTIF('raw data'!$B:$B,CONCATENATE($A67,AL$1)),COUNTIF('raw data'!$C:$C,CONCATENATE($A67,AL$1)))),0)</f>
        <v>0</v>
      </c>
      <c r="AM67" s="5">
        <f>IFERROR(IF($A67=AM$1,"", COUNTIF('raw data'!$B:$B,CONCATENATE($A67,AM$1))/SUM(COUNTIF('raw data'!$B:$B,CONCATENATE($A67,AM$1)),COUNTIF('raw data'!$C:$C,CONCATENATE($A67,AM$1)))),0)</f>
        <v>0</v>
      </c>
      <c r="AN67" s="5">
        <f>IFERROR(IF($A67=AN$1,"", COUNTIF('raw data'!$B:$B,CONCATENATE($A67,AN$1))/SUM(COUNTIF('raw data'!$B:$B,CONCATENATE($A67,AN$1)),COUNTIF('raw data'!$C:$C,CONCATENATE($A67,AN$1)))),0)</f>
        <v>0</v>
      </c>
      <c r="AO67" s="5">
        <f>IFERROR(IF($A67=AO$1,"", COUNTIF('raw data'!$B:$B,CONCATENATE($A67,AO$1))/SUM(COUNTIF('raw data'!$B:$B,CONCATENATE($A67,AO$1)),COUNTIF('raw data'!$C:$C,CONCATENATE($A67,AO$1)))),0)</f>
        <v>0</v>
      </c>
      <c r="AP67" s="5">
        <f>IFERROR(IF($A67=AP$1,"", COUNTIF('raw data'!$B:$B,CONCATENATE($A67,AP$1))/SUM(COUNTIF('raw data'!$B:$B,CONCATENATE($A67,AP$1)),COUNTIF('raw data'!$C:$C,CONCATENATE($A67,AP$1)))),0)</f>
        <v>0</v>
      </c>
      <c r="AQ67" s="5">
        <f>IFERROR(IF($A67=AQ$1,"", COUNTIF('raw data'!$B:$B,CONCATENATE($A67,AQ$1))/SUM(COUNTIF('raw data'!$B:$B,CONCATENATE($A67,AQ$1)),COUNTIF('raw data'!$C:$C,CONCATENATE($A67,AQ$1)))),0)</f>
        <v>0</v>
      </c>
      <c r="AR67" s="5">
        <f>IFERROR(IF($A67=AR$1,"", COUNTIF('raw data'!$B:$B,CONCATENATE($A67,AR$1))/SUM(COUNTIF('raw data'!$B:$B,CONCATENATE($A67,AR$1)),COUNTIF('raw data'!$C:$C,CONCATENATE($A67,AR$1)))),0)</f>
        <v>0</v>
      </c>
      <c r="AS67" s="5">
        <f>IFERROR(IF($A67=AS$1,"", COUNTIF('raw data'!$B:$B,CONCATENATE($A67,AS$1))/SUM(COUNTIF('raw data'!$B:$B,CONCATENATE($A67,AS$1)),COUNTIF('raw data'!$C:$C,CONCATENATE($A67,AS$1)))),0)</f>
        <v>0</v>
      </c>
      <c r="AT67" s="5">
        <f>IFERROR(IF($A67=AT$1,"", COUNTIF('raw data'!$B:$B,CONCATENATE($A67,AT$1))/SUM(COUNTIF('raw data'!$B:$B,CONCATENATE($A67,AT$1)),COUNTIF('raw data'!$C:$C,CONCATENATE($A67,AT$1)))),0)</f>
        <v>0</v>
      </c>
      <c r="AU67" s="5">
        <f>IFERROR(IF($A67=AU$1,"", COUNTIF('raw data'!$B:$B,CONCATENATE($A67,AU$1))/SUM(COUNTIF('raw data'!$B:$B,CONCATENATE($A67,AU$1)),COUNTIF('raw data'!$C:$C,CONCATENATE($A67,AU$1)))),0)</f>
        <v>0</v>
      </c>
      <c r="AV67" s="5">
        <f>IFERROR(IF($A67=AV$1,"", COUNTIF('raw data'!$B:$B,CONCATENATE($A67,AV$1))/SUM(COUNTIF('raw data'!$B:$B,CONCATENATE($A67,AV$1)),COUNTIF('raw data'!$C:$C,CONCATENATE($A67,AV$1)))),0)</f>
        <v>0</v>
      </c>
      <c r="AW67" s="5">
        <f>IFERROR(IF($A67=AW$1,"", COUNTIF('raw data'!$B:$B,CONCATENATE($A67,AW$1))/SUM(COUNTIF('raw data'!$B:$B,CONCATENATE($A67,AW$1)),COUNTIF('raw data'!$C:$C,CONCATENATE($A67,AW$1)))),0)</f>
        <v>0</v>
      </c>
      <c r="AX67" s="5">
        <f>IFERROR(IF($A67=AX$1,"", COUNTIF('raw data'!$B:$B,CONCATENATE($A67,AX$1))/SUM(COUNTIF('raw data'!$B:$B,CONCATENATE($A67,AX$1)),COUNTIF('raw data'!$C:$C,CONCATENATE($A67,AX$1)))),0)</f>
        <v>0</v>
      </c>
      <c r="AY67" s="5">
        <f>IFERROR(IF($A67=AY$1,"", COUNTIF('raw data'!$B:$B,CONCATENATE($A67,AY$1))/SUM(COUNTIF('raw data'!$B:$B,CONCATENATE($A67,AY$1)),COUNTIF('raw data'!$C:$C,CONCATENATE($A67,AY$1)))),0)</f>
        <v>0</v>
      </c>
      <c r="AZ67" s="5">
        <f>IFERROR(IF($A67=AZ$1,"", COUNTIF('raw data'!$B:$B,CONCATENATE($A67,AZ$1))/SUM(COUNTIF('raw data'!$B:$B,CONCATENATE($A67,AZ$1)),COUNTIF('raw data'!$C:$C,CONCATENATE($A67,AZ$1)))),0)</f>
        <v>0</v>
      </c>
      <c r="BA67" s="5">
        <f>IFERROR(IF($A67=BA$1,"", COUNTIF('raw data'!$B:$B,CONCATENATE($A67,BA$1))/SUM(COUNTIF('raw data'!$B:$B,CONCATENATE($A67,BA$1)),COUNTIF('raw data'!$C:$C,CONCATENATE($A67,BA$1)))),0)</f>
        <v>0</v>
      </c>
      <c r="BB67" s="5">
        <f>IFERROR(IF($A67=BB$1,"", COUNTIF('raw data'!$B:$B,CONCATENATE($A67,BB$1))/SUM(COUNTIF('raw data'!$B:$B,CONCATENATE($A67,BB$1)),COUNTIF('raw data'!$C:$C,CONCATENATE($A67,BB$1)))),0)</f>
        <v>0</v>
      </c>
      <c r="BC67" s="5">
        <f>IFERROR(IF($A67=BC$1,"", COUNTIF('raw data'!$B:$B,CONCATENATE($A67,BC$1))/SUM(COUNTIF('raw data'!$B:$B,CONCATENATE($A67,BC$1)),COUNTIF('raw data'!$C:$C,CONCATENATE($A67,BC$1)))),0)</f>
        <v>0</v>
      </c>
      <c r="BD67" s="5">
        <f>IFERROR(IF($A67=BD$1,"", COUNTIF('raw data'!$B:$B,CONCATENATE($A67,BD$1))/SUM(COUNTIF('raw data'!$B:$B,CONCATENATE($A67,BD$1)),COUNTIF('raw data'!$C:$C,CONCATENATE($A67,BD$1)))),0)</f>
        <v>0</v>
      </c>
      <c r="BE67" s="5">
        <f>IFERROR(IF($A67=BE$1,"", COUNTIF('raw data'!$B:$B,CONCATENATE($A67,BE$1))/SUM(COUNTIF('raw data'!$B:$B,CONCATENATE($A67,BE$1)),COUNTIF('raw data'!$C:$C,CONCATENATE($A67,BE$1)))),0)</f>
        <v>0</v>
      </c>
      <c r="BF67" s="5">
        <f>IFERROR(IF($A67=BF$1,"", COUNTIF('raw data'!$B:$B,CONCATENATE($A67,BF$1))/SUM(COUNTIF('raw data'!$B:$B,CONCATENATE($A67,BF$1)),COUNTIF('raw data'!$C:$C,CONCATENATE($A67,BF$1)))),0)</f>
        <v>0</v>
      </c>
      <c r="BG67" s="5">
        <f>IFERROR(IF($A67=BG$1,"", COUNTIF('raw data'!$B:$B,CONCATENATE($A67,BG$1))/SUM(COUNTIF('raw data'!$B:$B,CONCATENATE($A67,BG$1)),COUNTIF('raw data'!$C:$C,CONCATENATE($A67,BG$1)))),0)</f>
        <v>0</v>
      </c>
      <c r="BH67" s="5">
        <f>IFERROR(IF($A67=BH$1,"", COUNTIF('raw data'!$B:$B,CONCATENATE($A67,BH$1))/SUM(COUNTIF('raw data'!$B:$B,CONCATENATE($A67,BH$1)),COUNTIF('raw data'!$C:$C,CONCATENATE($A67,BH$1)))),0)</f>
        <v>0</v>
      </c>
      <c r="BI67" s="5">
        <f>IFERROR(IF($A67=BI$1,"", COUNTIF('raw data'!$B:$B,CONCATENATE($A67,BI$1))/SUM(COUNTIF('raw data'!$B:$B,CONCATENATE($A67,BI$1)),COUNTIF('raw data'!$C:$C,CONCATENATE($A67,BI$1)))),0)</f>
        <v>0</v>
      </c>
      <c r="BJ67" s="5">
        <f>IFERROR(IF($A67=BJ$1,"", COUNTIF('raw data'!$B:$B,CONCATENATE($A67,BJ$1))/SUM(COUNTIF('raw data'!$B:$B,CONCATENATE($A67,BJ$1)),COUNTIF('raw data'!$C:$C,CONCATENATE($A67,BJ$1)))),0)</f>
        <v>0</v>
      </c>
      <c r="BK67" s="5">
        <f>IFERROR(IF($A67=BK$1,"", COUNTIF('raw data'!$B:$B,CONCATENATE($A67,BK$1))/SUM(COUNTIF('raw data'!$B:$B,CONCATENATE($A67,BK$1)),COUNTIF('raw data'!$C:$C,CONCATENATE($A67,BK$1)))),0)</f>
        <v>0</v>
      </c>
      <c r="BL67" s="5">
        <f>IFERROR(IF($A67=BL$1,"", COUNTIF('raw data'!$B:$B,CONCATENATE($A67,BL$1))/SUM(COUNTIF('raw data'!$B:$B,CONCATENATE($A67,BL$1)),COUNTIF('raw data'!$C:$C,CONCATENATE($A67,BL$1)))),0)</f>
        <v>0</v>
      </c>
      <c r="BM67" s="5">
        <f>IFERROR(IF($A67=BM$1,"", COUNTIF('raw data'!$B:$B,CONCATENATE($A67,BM$1))/SUM(COUNTIF('raw data'!$B:$B,CONCATENATE($A67,BM$1)),COUNTIF('raw data'!$C:$C,CONCATENATE($A67,BM$1)))),0)</f>
        <v>0</v>
      </c>
      <c r="BN67" s="5">
        <f>IFERROR(IF($A67=BN$1,"", COUNTIF('raw data'!$B:$B,CONCATENATE($A67,BN$1))/SUM(COUNTIF('raw data'!$B:$B,CONCATENATE($A67,BN$1)),COUNTIF('raw data'!$C:$C,CONCATENATE($A67,BN$1)))),0)</f>
        <v>0</v>
      </c>
      <c r="BO67" s="5" t="str">
        <f>IFERROR(IF($A67=BO$1,"", COUNTIF('raw data'!$B:$B,CONCATENATE($A67,BO$1))/SUM(COUNTIF('raw data'!$B:$B,CONCATENATE($A67,BO$1)),COUNTIF('raw data'!$C:$C,CONCATENATE($A67,BO$1)))),0)</f>
        <v/>
      </c>
      <c r="BP67" s="5">
        <f>IFERROR(IF($A67=BP$1,"", COUNTIF('raw data'!$B:$B,CONCATENATE($A67,BP$1))/SUM(COUNTIF('raw data'!$B:$B,CONCATENATE($A67,BP$1)),COUNTIF('raw data'!$C:$C,CONCATENATE($A67,BP$1)))),0)</f>
        <v>0</v>
      </c>
      <c r="BQ67" s="5">
        <f>IFERROR(IF($A67=BQ$1,"", COUNTIF('raw data'!$B:$B,CONCATENATE($A67,BQ$1))/SUM(COUNTIF('raw data'!$B:$B,CONCATENATE($A67,BQ$1)),COUNTIF('raw data'!$C:$C,CONCATENATE($A67,BQ$1)))),0)</f>
        <v>0</v>
      </c>
      <c r="BR67" s="5">
        <f>IFERROR(IF($A67=BR$1,"", COUNTIF('raw data'!$B:$B,CONCATENATE($A67,BR$1))/SUM(COUNTIF('raw data'!$B:$B,CONCATENATE($A67,BR$1)),COUNTIF('raw data'!$C:$C,CONCATENATE($A67,BR$1)))),0)</f>
        <v>0</v>
      </c>
      <c r="BS67" s="5">
        <f>IFERROR(IF($A67=BS$1,"", COUNTIF('raw data'!$B:$B,CONCATENATE($A67,BS$1))/SUM(COUNTIF('raw data'!$B:$B,CONCATENATE($A67,BS$1)),COUNTIF('raw data'!$C:$C,CONCATENATE($A67,BS$1)))),0)</f>
        <v>0</v>
      </c>
      <c r="BT67" s="5">
        <f>IFERROR(IF($A67=BT$1,"", COUNTIF('raw data'!$B:$B,CONCATENATE($A67,BT$1))/SUM(COUNTIF('raw data'!$B:$B,CONCATENATE($A67,BT$1)),COUNTIF('raw data'!$C:$C,CONCATENATE($A67,BT$1)))),0)</f>
        <v>0</v>
      </c>
      <c r="BU67" s="5">
        <f>IFERROR(IF($A67=BU$1,"", COUNTIF('raw data'!$B:$B,CONCATENATE($A67,BU$1))/SUM(COUNTIF('raw data'!$B:$B,CONCATENATE($A67,BU$1)),COUNTIF('raw data'!$C:$C,CONCATENATE($A67,BU$1)))),0)</f>
        <v>0</v>
      </c>
      <c r="BV67" s="5">
        <f>IFERROR(IF($A67=BV$1,"", COUNTIF('raw data'!$B:$B,CONCATENATE($A67,BV$1))/SUM(COUNTIF('raw data'!$B:$B,CONCATENATE($A67,BV$1)),COUNTIF('raw data'!$C:$C,CONCATENATE($A67,BV$1)))),0)</f>
        <v>0</v>
      </c>
      <c r="BW67" s="5">
        <f>IFERROR(IF($A67=BW$1,"", COUNTIF('raw data'!$B:$B,CONCATENATE($A67,BW$1))/SUM(COUNTIF('raw data'!$B:$B,CONCATENATE($A67,BW$1)),COUNTIF('raw data'!$C:$C,CONCATENATE($A67,BW$1)))),0)</f>
        <v>0</v>
      </c>
      <c r="BX67" s="5">
        <f>IFERROR(IF($A67=BX$1,"", COUNTIF('raw data'!$B:$B,CONCATENATE($A67,BX$1))/SUM(COUNTIF('raw data'!$B:$B,CONCATENATE($A67,BX$1)),COUNTIF('raw data'!$C:$C,CONCATENATE($A67,BX$1)))),0)</f>
        <v>0</v>
      </c>
      <c r="BY67" s="5">
        <f>IFERROR(IF($A67=BY$1,"", COUNTIF('raw data'!$B:$B,CONCATENATE($A67,BY$1))/SUM(COUNTIF('raw data'!$B:$B,CONCATENATE($A67,BY$1)),COUNTIF('raw data'!$C:$C,CONCATENATE($A67,BY$1)))),0)</f>
        <v>0</v>
      </c>
      <c r="BZ67" s="5">
        <f>IFERROR(IF($A67=BZ$1,"", COUNTIF('raw data'!$B:$B,CONCATENATE($A67,BZ$1))/SUM(COUNTIF('raw data'!$B:$B,CONCATENATE($A67,BZ$1)),COUNTIF('raw data'!$C:$C,CONCATENATE($A67,BZ$1)))),0)</f>
        <v>0</v>
      </c>
      <c r="CA67" s="5">
        <f>IFERROR(IF($A67=CA$1,"", COUNTIF('raw data'!$B:$B,CONCATENATE($A67,CA$1))/SUM(COUNTIF('raw data'!$B:$B,CONCATENATE($A67,CA$1)),COUNTIF('raw data'!$C:$C,CONCATENATE($A67,CA$1)))),0)</f>
        <v>0</v>
      </c>
    </row>
    <row r="68">
      <c r="A68" s="6" t="str">
        <f>'winlose rates'!A68</f>
        <v>spike/snow ball</v>
      </c>
      <c r="B68" s="5">
        <f>IFERROR(IF($A68=B$1,"", COUNTIF('raw data'!$B:$B,CONCATENATE($A68,B$1))/SUM(COUNTIF('raw data'!$B:$B,CONCATENATE($A68,B$1)),COUNTIF('raw data'!$C:$C,CONCATENATE($A68,B$1)))),0)</f>
        <v>0</v>
      </c>
      <c r="C68" s="5">
        <f>IFERROR(IF($A68=C$1,"", COUNTIF('raw data'!$B:$B,CONCATENATE($A68,C$1))/SUM(COUNTIF('raw data'!$B:$B,CONCATENATE($A68,C$1)),COUNTIF('raw data'!$C:$C,CONCATENATE($A68,C$1)))),0)</f>
        <v>0</v>
      </c>
      <c r="D68" s="5">
        <f>IFERROR(IF($A68=D$1,"", COUNTIF('raw data'!$B:$B,CONCATENATE($A68,D$1))/SUM(COUNTIF('raw data'!$B:$B,CONCATENATE($A68,D$1)),COUNTIF('raw data'!$C:$C,CONCATENATE($A68,D$1)))),0)</f>
        <v>0</v>
      </c>
      <c r="E68" s="5">
        <f>IFERROR(IF($A68=E$1,"", COUNTIF('raw data'!$B:$B,CONCATENATE($A68,E$1))/SUM(COUNTIF('raw data'!$B:$B,CONCATENATE($A68,E$1)),COUNTIF('raw data'!$C:$C,CONCATENATE($A68,E$1)))),0)</f>
        <v>0</v>
      </c>
      <c r="F68" s="5">
        <f>IFERROR(IF($A68=F$1,"", COUNTIF('raw data'!$B:$B,CONCATENATE($A68,F$1))/SUM(COUNTIF('raw data'!$B:$B,CONCATENATE($A68,F$1)),COUNTIF('raw data'!$C:$C,CONCATENATE($A68,F$1)))),0)</f>
        <v>0</v>
      </c>
      <c r="G68" s="5">
        <f>IFERROR(IF($A68=G$1,"", COUNTIF('raw data'!$B:$B,CONCATENATE($A68,G$1))/SUM(COUNTIF('raw data'!$B:$B,CONCATENATE($A68,G$1)),COUNTIF('raw data'!$C:$C,CONCATENATE($A68,G$1)))),0)</f>
        <v>0</v>
      </c>
      <c r="H68" s="5">
        <f>IFERROR(IF($A68=H$1,"", COUNTIF('raw data'!$B:$B,CONCATENATE($A68,H$1))/SUM(COUNTIF('raw data'!$B:$B,CONCATENATE($A68,H$1)),COUNTIF('raw data'!$C:$C,CONCATENATE($A68,H$1)))),0)</f>
        <v>0</v>
      </c>
      <c r="I68" s="5">
        <f>IFERROR(IF($A68=I$1,"", COUNTIF('raw data'!$B:$B,CONCATENATE($A68,I$1))/SUM(COUNTIF('raw data'!$B:$B,CONCATENATE($A68,I$1)),COUNTIF('raw data'!$C:$C,CONCATENATE($A68,I$1)))),0)</f>
        <v>0</v>
      </c>
      <c r="J68" s="5">
        <f>IFERROR(IF($A68=J$1,"", COUNTIF('raw data'!$B:$B,CONCATENATE($A68,J$1))/SUM(COUNTIF('raw data'!$B:$B,CONCATENATE($A68,J$1)),COUNTIF('raw data'!$C:$C,CONCATENATE($A68,J$1)))),0)</f>
        <v>0</v>
      </c>
      <c r="K68" s="5">
        <f>IFERROR(IF($A68=K$1,"", COUNTIF('raw data'!$B:$B,CONCATENATE($A68,K$1))/SUM(COUNTIF('raw data'!$B:$B,CONCATENATE($A68,K$1)),COUNTIF('raw data'!$C:$C,CONCATENATE($A68,K$1)))),0)</f>
        <v>0</v>
      </c>
      <c r="L68" s="5">
        <f>IFERROR(IF($A68=L$1,"", COUNTIF('raw data'!$B:$B,CONCATENATE($A68,L$1))/SUM(COUNTIF('raw data'!$B:$B,CONCATENATE($A68,L$1)),COUNTIF('raw data'!$C:$C,CONCATENATE($A68,L$1)))),0)</f>
        <v>0</v>
      </c>
      <c r="M68" s="5">
        <f>IFERROR(IF($A68=M$1,"", COUNTIF('raw data'!$B:$B,CONCATENATE($A68,M$1))/SUM(COUNTIF('raw data'!$B:$B,CONCATENATE($A68,M$1)),COUNTIF('raw data'!$C:$C,CONCATENATE($A68,M$1)))),0)</f>
        <v>0</v>
      </c>
      <c r="N68" s="5">
        <f>IFERROR(IF($A68=N$1,"", COUNTIF('raw data'!$B:$B,CONCATENATE($A68,N$1))/SUM(COUNTIF('raw data'!$B:$B,CONCATENATE($A68,N$1)),COUNTIF('raw data'!$C:$C,CONCATENATE($A68,N$1)))),0)</f>
        <v>0</v>
      </c>
      <c r="O68" s="5">
        <f>IFERROR(IF($A68=O$1,"", COUNTIF('raw data'!$B:$B,CONCATENATE($A68,O$1))/SUM(COUNTIF('raw data'!$B:$B,CONCATENATE($A68,O$1)),COUNTIF('raw data'!$C:$C,CONCATENATE($A68,O$1)))),0)</f>
        <v>0</v>
      </c>
      <c r="P68" s="5">
        <f>IFERROR(IF($A68=P$1,"", COUNTIF('raw data'!$B:$B,CONCATENATE($A68,P$1))/SUM(COUNTIF('raw data'!$B:$B,CONCATENATE($A68,P$1)),COUNTIF('raw data'!$C:$C,CONCATENATE($A68,P$1)))),0)</f>
        <v>0</v>
      </c>
      <c r="Q68" s="5">
        <f>IFERROR(IF($A68=Q$1,"", COUNTIF('raw data'!$B:$B,CONCATENATE($A68,Q$1))/SUM(COUNTIF('raw data'!$B:$B,CONCATENATE($A68,Q$1)),COUNTIF('raw data'!$C:$C,CONCATENATE($A68,Q$1)))),0)</f>
        <v>0</v>
      </c>
      <c r="R68" s="5">
        <f>IFERROR(IF($A68=R$1,"", COUNTIF('raw data'!$B:$B,CONCATENATE($A68,R$1))/SUM(COUNTIF('raw data'!$B:$B,CONCATENATE($A68,R$1)),COUNTIF('raw data'!$C:$C,CONCATENATE($A68,R$1)))),0)</f>
        <v>0</v>
      </c>
      <c r="S68" s="5">
        <f>IFERROR(IF($A68=S$1,"", COUNTIF('raw data'!$B:$B,CONCATENATE($A68,S$1))/SUM(COUNTIF('raw data'!$B:$B,CONCATENATE($A68,S$1)),COUNTIF('raw data'!$C:$C,CONCATENATE($A68,S$1)))),0)</f>
        <v>0</v>
      </c>
      <c r="T68" s="5">
        <f>IFERROR(IF($A68=T$1,"", COUNTIF('raw data'!$B:$B,CONCATENATE($A68,T$1))/SUM(COUNTIF('raw data'!$B:$B,CONCATENATE($A68,T$1)),COUNTIF('raw data'!$C:$C,CONCATENATE($A68,T$1)))),0)</f>
        <v>0</v>
      </c>
      <c r="U68" s="5">
        <f>IFERROR(IF($A68=U$1,"", COUNTIF('raw data'!$B:$B,CONCATENATE($A68,U$1))/SUM(COUNTIF('raw data'!$B:$B,CONCATENATE($A68,U$1)),COUNTIF('raw data'!$C:$C,CONCATENATE($A68,U$1)))),0)</f>
        <v>0</v>
      </c>
      <c r="V68" s="5">
        <f>IFERROR(IF($A68=V$1,"", COUNTIF('raw data'!$B:$B,CONCATENATE($A68,V$1))/SUM(COUNTIF('raw data'!$B:$B,CONCATENATE($A68,V$1)),COUNTIF('raw data'!$C:$C,CONCATENATE($A68,V$1)))),0)</f>
        <v>0</v>
      </c>
      <c r="W68" s="5">
        <f>IFERROR(IF($A68=W$1,"", COUNTIF('raw data'!$B:$B,CONCATENATE($A68,W$1))/SUM(COUNTIF('raw data'!$B:$B,CONCATENATE($A68,W$1)),COUNTIF('raw data'!$C:$C,CONCATENATE($A68,W$1)))),0)</f>
        <v>0</v>
      </c>
      <c r="X68" s="5">
        <f>IFERROR(IF($A68=X$1,"", COUNTIF('raw data'!$B:$B,CONCATENATE($A68,X$1))/SUM(COUNTIF('raw data'!$B:$B,CONCATENATE($A68,X$1)),COUNTIF('raw data'!$C:$C,CONCATENATE($A68,X$1)))),0)</f>
        <v>0</v>
      </c>
      <c r="Y68" s="5">
        <f>IFERROR(IF($A68=Y$1,"", COUNTIF('raw data'!$B:$B,CONCATENATE($A68,Y$1))/SUM(COUNTIF('raw data'!$B:$B,CONCATENATE($A68,Y$1)),COUNTIF('raw data'!$C:$C,CONCATENATE($A68,Y$1)))),0)</f>
        <v>0</v>
      </c>
      <c r="Z68" s="5">
        <f>IFERROR(IF($A68=Z$1,"", COUNTIF('raw data'!$B:$B,CONCATENATE($A68,Z$1))/SUM(COUNTIF('raw data'!$B:$B,CONCATENATE($A68,Z$1)),COUNTIF('raw data'!$C:$C,CONCATENATE($A68,Z$1)))),0)</f>
        <v>0</v>
      </c>
      <c r="AA68" s="5">
        <f>IFERROR(IF($A68=AA$1,"", COUNTIF('raw data'!$B:$B,CONCATENATE($A68,AA$1))/SUM(COUNTIF('raw data'!$B:$B,CONCATENATE($A68,AA$1)),COUNTIF('raw data'!$C:$C,CONCATENATE($A68,AA$1)))),0)</f>
        <v>0</v>
      </c>
      <c r="AB68" s="5">
        <f>IFERROR(IF($A68=AB$1,"", COUNTIF('raw data'!$B:$B,CONCATENATE($A68,AB$1))/SUM(COUNTIF('raw data'!$B:$B,CONCATENATE($A68,AB$1)),COUNTIF('raw data'!$C:$C,CONCATENATE($A68,AB$1)))),0)</f>
        <v>0</v>
      </c>
      <c r="AC68" s="5">
        <f>IFERROR(IF($A68=AC$1,"", COUNTIF('raw data'!$B:$B,CONCATENATE($A68,AC$1))/SUM(COUNTIF('raw data'!$B:$B,CONCATENATE($A68,AC$1)),COUNTIF('raw data'!$C:$C,CONCATENATE($A68,AC$1)))),0)</f>
        <v>0</v>
      </c>
      <c r="AD68" s="5">
        <f>IFERROR(IF($A68=AD$1,"", COUNTIF('raw data'!$B:$B,CONCATENATE($A68,AD$1))/SUM(COUNTIF('raw data'!$B:$B,CONCATENATE($A68,AD$1)),COUNTIF('raw data'!$C:$C,CONCATENATE($A68,AD$1)))),0)</f>
        <v>0</v>
      </c>
      <c r="AE68" s="5">
        <f>IFERROR(IF($A68=AE$1,"", COUNTIF('raw data'!$B:$B,CONCATENATE($A68,AE$1))/SUM(COUNTIF('raw data'!$B:$B,CONCATENATE($A68,AE$1)),COUNTIF('raw data'!$C:$C,CONCATENATE($A68,AE$1)))),0)</f>
        <v>0</v>
      </c>
      <c r="AF68" s="5">
        <f>IFERROR(IF($A68=AF$1,"", COUNTIF('raw data'!$B:$B,CONCATENATE($A68,AF$1))/SUM(COUNTIF('raw data'!$B:$B,CONCATENATE($A68,AF$1)),COUNTIF('raw data'!$C:$C,CONCATENATE($A68,AF$1)))),0)</f>
        <v>0</v>
      </c>
      <c r="AG68" s="5">
        <f>IFERROR(IF($A68=AG$1,"", COUNTIF('raw data'!$B:$B,CONCATENATE($A68,AG$1))/SUM(COUNTIF('raw data'!$B:$B,CONCATENATE($A68,AG$1)),COUNTIF('raw data'!$C:$C,CONCATENATE($A68,AG$1)))),0)</f>
        <v>0</v>
      </c>
      <c r="AH68" s="5">
        <f>IFERROR(IF($A68=AH$1,"", COUNTIF('raw data'!$B:$B,CONCATENATE($A68,AH$1))/SUM(COUNTIF('raw data'!$B:$B,CONCATENATE($A68,AH$1)),COUNTIF('raw data'!$C:$C,CONCATENATE($A68,AH$1)))),0)</f>
        <v>0</v>
      </c>
      <c r="AI68" s="5">
        <f>IFERROR(IF($A68=AI$1,"", COUNTIF('raw data'!$B:$B,CONCATENATE($A68,AI$1))/SUM(COUNTIF('raw data'!$B:$B,CONCATENATE($A68,AI$1)),COUNTIF('raw data'!$C:$C,CONCATENATE($A68,AI$1)))),0)</f>
        <v>0</v>
      </c>
      <c r="AJ68" s="5">
        <f>IFERROR(IF($A68=AJ$1,"", COUNTIF('raw data'!$B:$B,CONCATENATE($A68,AJ$1))/SUM(COUNTIF('raw data'!$B:$B,CONCATENATE($A68,AJ$1)),COUNTIF('raw data'!$C:$C,CONCATENATE($A68,AJ$1)))),0)</f>
        <v>0</v>
      </c>
      <c r="AK68" s="5">
        <f>IFERROR(IF($A68=AK$1,"", COUNTIF('raw data'!$B:$B,CONCATENATE($A68,AK$1))/SUM(COUNTIF('raw data'!$B:$B,CONCATENATE($A68,AK$1)),COUNTIF('raw data'!$C:$C,CONCATENATE($A68,AK$1)))),0)</f>
        <v>0</v>
      </c>
      <c r="AL68" s="5">
        <f>IFERROR(IF($A68=AL$1,"", COUNTIF('raw data'!$B:$B,CONCATENATE($A68,AL$1))/SUM(COUNTIF('raw data'!$B:$B,CONCATENATE($A68,AL$1)),COUNTIF('raw data'!$C:$C,CONCATENATE($A68,AL$1)))),0)</f>
        <v>0</v>
      </c>
      <c r="AM68" s="5">
        <f>IFERROR(IF($A68=AM$1,"", COUNTIF('raw data'!$B:$B,CONCATENATE($A68,AM$1))/SUM(COUNTIF('raw data'!$B:$B,CONCATENATE($A68,AM$1)),COUNTIF('raw data'!$C:$C,CONCATENATE($A68,AM$1)))),0)</f>
        <v>0</v>
      </c>
      <c r="AN68" s="5">
        <f>IFERROR(IF($A68=AN$1,"", COUNTIF('raw data'!$B:$B,CONCATENATE($A68,AN$1))/SUM(COUNTIF('raw data'!$B:$B,CONCATENATE($A68,AN$1)),COUNTIF('raw data'!$C:$C,CONCATENATE($A68,AN$1)))),0)</f>
        <v>0</v>
      </c>
      <c r="AO68" s="5">
        <f>IFERROR(IF($A68=AO$1,"", COUNTIF('raw data'!$B:$B,CONCATENATE($A68,AO$1))/SUM(COUNTIF('raw data'!$B:$B,CONCATENATE($A68,AO$1)),COUNTIF('raw data'!$C:$C,CONCATENATE($A68,AO$1)))),0)</f>
        <v>0</v>
      </c>
      <c r="AP68" s="5">
        <f>IFERROR(IF($A68=AP$1,"", COUNTIF('raw data'!$B:$B,CONCATENATE($A68,AP$1))/SUM(COUNTIF('raw data'!$B:$B,CONCATENATE($A68,AP$1)),COUNTIF('raw data'!$C:$C,CONCATENATE($A68,AP$1)))),0)</f>
        <v>0</v>
      </c>
      <c r="AQ68" s="5">
        <f>IFERROR(IF($A68=AQ$1,"", COUNTIF('raw data'!$B:$B,CONCATENATE($A68,AQ$1))/SUM(COUNTIF('raw data'!$B:$B,CONCATENATE($A68,AQ$1)),COUNTIF('raw data'!$C:$C,CONCATENATE($A68,AQ$1)))),0)</f>
        <v>0</v>
      </c>
      <c r="AR68" s="5">
        <f>IFERROR(IF($A68=AR$1,"", COUNTIF('raw data'!$B:$B,CONCATENATE($A68,AR$1))/SUM(COUNTIF('raw data'!$B:$B,CONCATENATE($A68,AR$1)),COUNTIF('raw data'!$C:$C,CONCATENATE($A68,AR$1)))),0)</f>
        <v>0</v>
      </c>
      <c r="AS68" s="5">
        <f>IFERROR(IF($A68=AS$1,"", COUNTIF('raw data'!$B:$B,CONCATENATE($A68,AS$1))/SUM(COUNTIF('raw data'!$B:$B,CONCATENATE($A68,AS$1)),COUNTIF('raw data'!$C:$C,CONCATENATE($A68,AS$1)))),0)</f>
        <v>0</v>
      </c>
      <c r="AT68" s="5">
        <f>IFERROR(IF($A68=AT$1,"", COUNTIF('raw data'!$B:$B,CONCATENATE($A68,AT$1))/SUM(COUNTIF('raw data'!$B:$B,CONCATENATE($A68,AT$1)),COUNTIF('raw data'!$C:$C,CONCATENATE($A68,AT$1)))),0)</f>
        <v>0</v>
      </c>
      <c r="AU68" s="5">
        <f>IFERROR(IF($A68=AU$1,"", COUNTIF('raw data'!$B:$B,CONCATENATE($A68,AU$1))/SUM(COUNTIF('raw data'!$B:$B,CONCATENATE($A68,AU$1)),COUNTIF('raw data'!$C:$C,CONCATENATE($A68,AU$1)))),0)</f>
        <v>0</v>
      </c>
      <c r="AV68" s="5">
        <f>IFERROR(IF($A68=AV$1,"", COUNTIF('raw data'!$B:$B,CONCATENATE($A68,AV$1))/SUM(COUNTIF('raw data'!$B:$B,CONCATENATE($A68,AV$1)),COUNTIF('raw data'!$C:$C,CONCATENATE($A68,AV$1)))),0)</f>
        <v>0</v>
      </c>
      <c r="AW68" s="5">
        <f>IFERROR(IF($A68=AW$1,"", COUNTIF('raw data'!$B:$B,CONCATENATE($A68,AW$1))/SUM(COUNTIF('raw data'!$B:$B,CONCATENATE($A68,AW$1)),COUNTIF('raw data'!$C:$C,CONCATENATE($A68,AW$1)))),0)</f>
        <v>0</v>
      </c>
      <c r="AX68" s="5">
        <f>IFERROR(IF($A68=AX$1,"", COUNTIF('raw data'!$B:$B,CONCATENATE($A68,AX$1))/SUM(COUNTIF('raw data'!$B:$B,CONCATENATE($A68,AX$1)),COUNTIF('raw data'!$C:$C,CONCATENATE($A68,AX$1)))),0)</f>
        <v>0</v>
      </c>
      <c r="AY68" s="5">
        <f>IFERROR(IF($A68=AY$1,"", COUNTIF('raw data'!$B:$B,CONCATENATE($A68,AY$1))/SUM(COUNTIF('raw data'!$B:$B,CONCATENATE($A68,AY$1)),COUNTIF('raw data'!$C:$C,CONCATENATE($A68,AY$1)))),0)</f>
        <v>0</v>
      </c>
      <c r="AZ68" s="5">
        <f>IFERROR(IF($A68=AZ$1,"", COUNTIF('raw data'!$B:$B,CONCATENATE($A68,AZ$1))/SUM(COUNTIF('raw data'!$B:$B,CONCATENATE($A68,AZ$1)),COUNTIF('raw data'!$C:$C,CONCATENATE($A68,AZ$1)))),0)</f>
        <v>0</v>
      </c>
      <c r="BA68" s="5">
        <f>IFERROR(IF($A68=BA$1,"", COUNTIF('raw data'!$B:$B,CONCATENATE($A68,BA$1))/SUM(COUNTIF('raw data'!$B:$B,CONCATENATE($A68,BA$1)),COUNTIF('raw data'!$C:$C,CONCATENATE($A68,BA$1)))),0)</f>
        <v>0</v>
      </c>
      <c r="BB68" s="5">
        <f>IFERROR(IF($A68=BB$1,"", COUNTIF('raw data'!$B:$B,CONCATENATE($A68,BB$1))/SUM(COUNTIF('raw data'!$B:$B,CONCATENATE($A68,BB$1)),COUNTIF('raw data'!$C:$C,CONCATENATE($A68,BB$1)))),0)</f>
        <v>1</v>
      </c>
      <c r="BC68" s="5">
        <f>IFERROR(IF($A68=BC$1,"", COUNTIF('raw data'!$B:$B,CONCATENATE($A68,BC$1))/SUM(COUNTIF('raw data'!$B:$B,CONCATENATE($A68,BC$1)),COUNTIF('raw data'!$C:$C,CONCATENATE($A68,BC$1)))),0)</f>
        <v>0</v>
      </c>
      <c r="BD68" s="5">
        <f>IFERROR(IF($A68=BD$1,"", COUNTIF('raw data'!$B:$B,CONCATENATE($A68,BD$1))/SUM(COUNTIF('raw data'!$B:$B,CONCATENATE($A68,BD$1)),COUNTIF('raw data'!$C:$C,CONCATENATE($A68,BD$1)))),0)</f>
        <v>0</v>
      </c>
      <c r="BE68" s="5">
        <f>IFERROR(IF($A68=BE$1,"", COUNTIF('raw data'!$B:$B,CONCATENATE($A68,BE$1))/SUM(COUNTIF('raw data'!$B:$B,CONCATENATE($A68,BE$1)),COUNTIF('raw data'!$C:$C,CONCATENATE($A68,BE$1)))),0)</f>
        <v>0</v>
      </c>
      <c r="BF68" s="5">
        <f>IFERROR(IF($A68=BF$1,"", COUNTIF('raw data'!$B:$B,CONCATENATE($A68,BF$1))/SUM(COUNTIF('raw data'!$B:$B,CONCATENATE($A68,BF$1)),COUNTIF('raw data'!$C:$C,CONCATENATE($A68,BF$1)))),0)</f>
        <v>0</v>
      </c>
      <c r="BG68" s="5">
        <f>IFERROR(IF($A68=BG$1,"", COUNTIF('raw data'!$B:$B,CONCATENATE($A68,BG$1))/SUM(COUNTIF('raw data'!$B:$B,CONCATENATE($A68,BG$1)),COUNTIF('raw data'!$C:$C,CONCATENATE($A68,BG$1)))),0)</f>
        <v>0</v>
      </c>
      <c r="BH68" s="5">
        <f>IFERROR(IF($A68=BH$1,"", COUNTIF('raw data'!$B:$B,CONCATENATE($A68,BH$1))/SUM(COUNTIF('raw data'!$B:$B,CONCATENATE($A68,BH$1)),COUNTIF('raw data'!$C:$C,CONCATENATE($A68,BH$1)))),0)</f>
        <v>0</v>
      </c>
      <c r="BI68" s="5">
        <f>IFERROR(IF($A68=BI$1,"", COUNTIF('raw data'!$B:$B,CONCATENATE($A68,BI$1))/SUM(COUNTIF('raw data'!$B:$B,CONCATENATE($A68,BI$1)),COUNTIF('raw data'!$C:$C,CONCATENATE($A68,BI$1)))),0)</f>
        <v>0</v>
      </c>
      <c r="BJ68" s="5">
        <f>IFERROR(IF($A68=BJ$1,"", COUNTIF('raw data'!$B:$B,CONCATENATE($A68,BJ$1))/SUM(COUNTIF('raw data'!$B:$B,CONCATENATE($A68,BJ$1)),COUNTIF('raw data'!$C:$C,CONCATENATE($A68,BJ$1)))),0)</f>
        <v>0</v>
      </c>
      <c r="BK68" s="5">
        <f>IFERROR(IF($A68=BK$1,"", COUNTIF('raw data'!$B:$B,CONCATENATE($A68,BK$1))/SUM(COUNTIF('raw data'!$B:$B,CONCATENATE($A68,BK$1)),COUNTIF('raw data'!$C:$C,CONCATENATE($A68,BK$1)))),0)</f>
        <v>0</v>
      </c>
      <c r="BL68" s="5">
        <f>IFERROR(IF($A68=BL$1,"", COUNTIF('raw data'!$B:$B,CONCATENATE($A68,BL$1))/SUM(COUNTIF('raw data'!$B:$B,CONCATENATE($A68,BL$1)),COUNTIF('raw data'!$C:$C,CONCATENATE($A68,BL$1)))),0)</f>
        <v>0</v>
      </c>
      <c r="BM68" s="5">
        <f>IFERROR(IF($A68=BM$1,"", COUNTIF('raw data'!$B:$B,CONCATENATE($A68,BM$1))/SUM(COUNTIF('raw data'!$B:$B,CONCATENATE($A68,BM$1)),COUNTIF('raw data'!$C:$C,CONCATENATE($A68,BM$1)))),0)</f>
        <v>0</v>
      </c>
      <c r="BN68" s="5">
        <f>IFERROR(IF($A68=BN$1,"", COUNTIF('raw data'!$B:$B,CONCATENATE($A68,BN$1))/SUM(COUNTIF('raw data'!$B:$B,CONCATENATE($A68,BN$1)),COUNTIF('raw data'!$C:$C,CONCATENATE($A68,BN$1)))),0)</f>
        <v>0</v>
      </c>
      <c r="BO68" s="5">
        <f>IFERROR(IF($A68=BO$1,"", COUNTIF('raw data'!$B:$B,CONCATENATE($A68,BO$1))/SUM(COUNTIF('raw data'!$B:$B,CONCATENATE($A68,BO$1)),COUNTIF('raw data'!$C:$C,CONCATENATE($A68,BO$1)))),0)</f>
        <v>0</v>
      </c>
      <c r="BP68" s="5" t="str">
        <f>IFERROR(IF($A68=BP$1,"", COUNTIF('raw data'!$B:$B,CONCATENATE($A68,BP$1))/SUM(COUNTIF('raw data'!$B:$B,CONCATENATE($A68,BP$1)),COUNTIF('raw data'!$C:$C,CONCATENATE($A68,BP$1)))),0)</f>
        <v/>
      </c>
      <c r="BQ68" s="5">
        <f>IFERROR(IF($A68=BQ$1,"", COUNTIF('raw data'!$B:$B,CONCATENATE($A68,BQ$1))/SUM(COUNTIF('raw data'!$B:$B,CONCATENATE($A68,BQ$1)),COUNTIF('raw data'!$C:$C,CONCATENATE($A68,BQ$1)))),0)</f>
        <v>0</v>
      </c>
      <c r="BR68" s="5">
        <f>IFERROR(IF($A68=BR$1,"", COUNTIF('raw data'!$B:$B,CONCATENATE($A68,BR$1))/SUM(COUNTIF('raw data'!$B:$B,CONCATENATE($A68,BR$1)),COUNTIF('raw data'!$C:$C,CONCATENATE($A68,BR$1)))),0)</f>
        <v>0</v>
      </c>
      <c r="BS68" s="5">
        <f>IFERROR(IF($A68=BS$1,"", COUNTIF('raw data'!$B:$B,CONCATENATE($A68,BS$1))/SUM(COUNTIF('raw data'!$B:$B,CONCATENATE($A68,BS$1)),COUNTIF('raw data'!$C:$C,CONCATENATE($A68,BS$1)))),0)</f>
        <v>0</v>
      </c>
      <c r="BT68" s="5">
        <f>IFERROR(IF($A68=BT$1,"", COUNTIF('raw data'!$B:$B,CONCATENATE($A68,BT$1))/SUM(COUNTIF('raw data'!$B:$B,CONCATENATE($A68,BT$1)),COUNTIF('raw data'!$C:$C,CONCATENATE($A68,BT$1)))),0)</f>
        <v>0</v>
      </c>
      <c r="BU68" s="5">
        <f>IFERROR(IF($A68=BU$1,"", COUNTIF('raw data'!$B:$B,CONCATENATE($A68,BU$1))/SUM(COUNTIF('raw data'!$B:$B,CONCATENATE($A68,BU$1)),COUNTIF('raw data'!$C:$C,CONCATENATE($A68,BU$1)))),0)</f>
        <v>0</v>
      </c>
      <c r="BV68" s="5">
        <f>IFERROR(IF($A68=BV$1,"", COUNTIF('raw data'!$B:$B,CONCATENATE($A68,BV$1))/SUM(COUNTIF('raw data'!$B:$B,CONCATENATE($A68,BV$1)),COUNTIF('raw data'!$C:$C,CONCATENATE($A68,BV$1)))),0)</f>
        <v>0</v>
      </c>
      <c r="BW68" s="5">
        <f>IFERROR(IF($A68=BW$1,"", COUNTIF('raw data'!$B:$B,CONCATENATE($A68,BW$1))/SUM(COUNTIF('raw data'!$B:$B,CONCATENATE($A68,BW$1)),COUNTIF('raw data'!$C:$C,CONCATENATE($A68,BW$1)))),0)</f>
        <v>0</v>
      </c>
      <c r="BX68" s="5">
        <f>IFERROR(IF($A68=BX$1,"", COUNTIF('raw data'!$B:$B,CONCATENATE($A68,BX$1))/SUM(COUNTIF('raw data'!$B:$B,CONCATENATE($A68,BX$1)),COUNTIF('raw data'!$C:$C,CONCATENATE($A68,BX$1)))),0)</f>
        <v>0</v>
      </c>
      <c r="BY68" s="5">
        <f>IFERROR(IF($A68=BY$1,"", COUNTIF('raw data'!$B:$B,CONCATENATE($A68,BY$1))/SUM(COUNTIF('raw data'!$B:$B,CONCATENATE($A68,BY$1)),COUNTIF('raw data'!$C:$C,CONCATENATE($A68,BY$1)))),0)</f>
        <v>0</v>
      </c>
      <c r="BZ68" s="5">
        <f>IFERROR(IF($A68=BZ$1,"", COUNTIF('raw data'!$B:$B,CONCATENATE($A68,BZ$1))/SUM(COUNTIF('raw data'!$B:$B,CONCATENATE($A68,BZ$1)),COUNTIF('raw data'!$C:$C,CONCATENATE($A68,BZ$1)))),0)</f>
        <v>0</v>
      </c>
      <c r="CA68" s="5">
        <f>IFERROR(IF($A68=CA$1,"", COUNTIF('raw data'!$B:$B,CONCATENATE($A68,CA$1))/SUM(COUNTIF('raw data'!$B:$B,CONCATENATE($A68,CA$1)),COUNTIF('raw data'!$C:$C,CONCATENATE($A68,CA$1)))),0)</f>
        <v>0</v>
      </c>
    </row>
    <row r="69">
      <c r="A69" s="6" t="str">
        <f>'winlose rates'!A69</f>
        <v>spiny</v>
      </c>
      <c r="B69" s="5">
        <f>IFERROR(IF($A69=B$1,"", COUNTIF('raw data'!$B:$B,CONCATENATE($A69,B$1))/SUM(COUNTIF('raw data'!$B:$B,CONCATENATE($A69,B$1)),COUNTIF('raw data'!$C:$C,CONCATENATE($A69,B$1)))),0)</f>
        <v>0</v>
      </c>
      <c r="C69" s="5">
        <f>IFERROR(IF($A69=C$1,"", COUNTIF('raw data'!$B:$B,CONCATENATE($A69,C$1))/SUM(COUNTIF('raw data'!$B:$B,CONCATENATE($A69,C$1)),COUNTIF('raw data'!$C:$C,CONCATENATE($A69,C$1)))),0)</f>
        <v>0</v>
      </c>
      <c r="D69" s="5">
        <f>IFERROR(IF($A69=D$1,"", COUNTIF('raw data'!$B:$B,CONCATENATE($A69,D$1))/SUM(COUNTIF('raw data'!$B:$B,CONCATENATE($A69,D$1)),COUNTIF('raw data'!$C:$C,CONCATENATE($A69,D$1)))),0)</f>
        <v>0</v>
      </c>
      <c r="E69" s="5">
        <f>IFERROR(IF($A69=E$1,"", COUNTIF('raw data'!$B:$B,CONCATENATE($A69,E$1))/SUM(COUNTIF('raw data'!$B:$B,CONCATENATE($A69,E$1)),COUNTIF('raw data'!$C:$C,CONCATENATE($A69,E$1)))),0)</f>
        <v>0</v>
      </c>
      <c r="F69" s="5">
        <f>IFERROR(IF($A69=F$1,"", COUNTIF('raw data'!$B:$B,CONCATENATE($A69,F$1))/SUM(COUNTIF('raw data'!$B:$B,CONCATENATE($A69,F$1)),COUNTIF('raw data'!$C:$C,CONCATENATE($A69,F$1)))),0)</f>
        <v>0</v>
      </c>
      <c r="G69" s="5">
        <f>IFERROR(IF($A69=G$1,"", COUNTIF('raw data'!$B:$B,CONCATENATE($A69,G$1))/SUM(COUNTIF('raw data'!$B:$B,CONCATENATE($A69,G$1)),COUNTIF('raw data'!$C:$C,CONCATENATE($A69,G$1)))),0)</f>
        <v>0</v>
      </c>
      <c r="H69" s="5">
        <f>IFERROR(IF($A69=H$1,"", COUNTIF('raw data'!$B:$B,CONCATENATE($A69,H$1))/SUM(COUNTIF('raw data'!$B:$B,CONCATENATE($A69,H$1)),COUNTIF('raw data'!$C:$C,CONCATENATE($A69,H$1)))),0)</f>
        <v>0</v>
      </c>
      <c r="I69" s="5">
        <f>IFERROR(IF($A69=I$1,"", COUNTIF('raw data'!$B:$B,CONCATENATE($A69,I$1))/SUM(COUNTIF('raw data'!$B:$B,CONCATENATE($A69,I$1)),COUNTIF('raw data'!$C:$C,CONCATENATE($A69,I$1)))),0)</f>
        <v>0</v>
      </c>
      <c r="J69" s="5">
        <f>IFERROR(IF($A69=J$1,"", COUNTIF('raw data'!$B:$B,CONCATENATE($A69,J$1))/SUM(COUNTIF('raw data'!$B:$B,CONCATENATE($A69,J$1)),COUNTIF('raw data'!$C:$C,CONCATENATE($A69,J$1)))),0)</f>
        <v>0</v>
      </c>
      <c r="K69" s="5">
        <f>IFERROR(IF($A69=K$1,"", COUNTIF('raw data'!$B:$B,CONCATENATE($A69,K$1))/SUM(COUNTIF('raw data'!$B:$B,CONCATENATE($A69,K$1)),COUNTIF('raw data'!$C:$C,CONCATENATE($A69,K$1)))),0)</f>
        <v>0</v>
      </c>
      <c r="L69" s="5">
        <f>IFERROR(IF($A69=L$1,"", COUNTIF('raw data'!$B:$B,CONCATENATE($A69,L$1))/SUM(COUNTIF('raw data'!$B:$B,CONCATENATE($A69,L$1)),COUNTIF('raw data'!$C:$C,CONCATENATE($A69,L$1)))),0)</f>
        <v>0</v>
      </c>
      <c r="M69" s="5">
        <f>IFERROR(IF($A69=M$1,"", COUNTIF('raw data'!$B:$B,CONCATENATE($A69,M$1))/SUM(COUNTIF('raw data'!$B:$B,CONCATENATE($A69,M$1)),COUNTIF('raw data'!$C:$C,CONCATENATE($A69,M$1)))),0)</f>
        <v>0</v>
      </c>
      <c r="N69" s="5">
        <f>IFERROR(IF($A69=N$1,"", COUNTIF('raw data'!$B:$B,CONCATENATE($A69,N$1))/SUM(COUNTIF('raw data'!$B:$B,CONCATENATE($A69,N$1)),COUNTIF('raw data'!$C:$C,CONCATENATE($A69,N$1)))),0)</f>
        <v>0</v>
      </c>
      <c r="O69" s="5">
        <f>IFERROR(IF($A69=O$1,"", COUNTIF('raw data'!$B:$B,CONCATENATE($A69,O$1))/SUM(COUNTIF('raw data'!$B:$B,CONCATENATE($A69,O$1)),COUNTIF('raw data'!$C:$C,CONCATENATE($A69,O$1)))),0)</f>
        <v>0</v>
      </c>
      <c r="P69" s="5">
        <f>IFERROR(IF($A69=P$1,"", COUNTIF('raw data'!$B:$B,CONCATENATE($A69,P$1))/SUM(COUNTIF('raw data'!$B:$B,CONCATENATE($A69,P$1)),COUNTIF('raw data'!$C:$C,CONCATENATE($A69,P$1)))),0)</f>
        <v>0</v>
      </c>
      <c r="Q69" s="5">
        <f>IFERROR(IF($A69=Q$1,"", COUNTIF('raw data'!$B:$B,CONCATENATE($A69,Q$1))/SUM(COUNTIF('raw data'!$B:$B,CONCATENATE($A69,Q$1)),COUNTIF('raw data'!$C:$C,CONCATENATE($A69,Q$1)))),0)</f>
        <v>1</v>
      </c>
      <c r="R69" s="5">
        <f>IFERROR(IF($A69=R$1,"", COUNTIF('raw data'!$B:$B,CONCATENATE($A69,R$1))/SUM(COUNTIF('raw data'!$B:$B,CONCATENATE($A69,R$1)),COUNTIF('raw data'!$C:$C,CONCATENATE($A69,R$1)))),0)</f>
        <v>0</v>
      </c>
      <c r="S69" s="5">
        <f>IFERROR(IF($A69=S$1,"", COUNTIF('raw data'!$B:$B,CONCATENATE($A69,S$1))/SUM(COUNTIF('raw data'!$B:$B,CONCATENATE($A69,S$1)),COUNTIF('raw data'!$C:$C,CONCATENATE($A69,S$1)))),0)</f>
        <v>0</v>
      </c>
      <c r="T69" s="5">
        <f>IFERROR(IF($A69=T$1,"", COUNTIF('raw data'!$B:$B,CONCATENATE($A69,T$1))/SUM(COUNTIF('raw data'!$B:$B,CONCATENATE($A69,T$1)),COUNTIF('raw data'!$C:$C,CONCATENATE($A69,T$1)))),0)</f>
        <v>0</v>
      </c>
      <c r="U69" s="5">
        <f>IFERROR(IF($A69=U$1,"", COUNTIF('raw data'!$B:$B,CONCATENATE($A69,U$1))/SUM(COUNTIF('raw data'!$B:$B,CONCATENATE($A69,U$1)),COUNTIF('raw data'!$C:$C,CONCATENATE($A69,U$1)))),0)</f>
        <v>0</v>
      </c>
      <c r="V69" s="5">
        <f>IFERROR(IF($A69=V$1,"", COUNTIF('raw data'!$B:$B,CONCATENATE($A69,V$1))/SUM(COUNTIF('raw data'!$B:$B,CONCATENATE($A69,V$1)),COUNTIF('raw data'!$C:$C,CONCATENATE($A69,V$1)))),0)</f>
        <v>0</v>
      </c>
      <c r="W69" s="5">
        <f>IFERROR(IF($A69=W$1,"", COUNTIF('raw data'!$B:$B,CONCATENATE($A69,W$1))/SUM(COUNTIF('raw data'!$B:$B,CONCATENATE($A69,W$1)),COUNTIF('raw data'!$C:$C,CONCATENATE($A69,W$1)))),0)</f>
        <v>0</v>
      </c>
      <c r="X69" s="5">
        <f>IFERROR(IF($A69=X$1,"", COUNTIF('raw data'!$B:$B,CONCATENATE($A69,X$1))/SUM(COUNTIF('raw data'!$B:$B,CONCATENATE($A69,X$1)),COUNTIF('raw data'!$C:$C,CONCATENATE($A69,X$1)))),0)</f>
        <v>0</v>
      </c>
      <c r="Y69" s="5">
        <f>IFERROR(IF($A69=Y$1,"", COUNTIF('raw data'!$B:$B,CONCATENATE($A69,Y$1))/SUM(COUNTIF('raw data'!$B:$B,CONCATENATE($A69,Y$1)),COUNTIF('raw data'!$C:$C,CONCATENATE($A69,Y$1)))),0)</f>
        <v>0</v>
      </c>
      <c r="Z69" s="5">
        <f>IFERROR(IF($A69=Z$1,"", COUNTIF('raw data'!$B:$B,CONCATENATE($A69,Z$1))/SUM(COUNTIF('raw data'!$B:$B,CONCATENATE($A69,Z$1)),COUNTIF('raw data'!$C:$C,CONCATENATE($A69,Z$1)))),0)</f>
        <v>0</v>
      </c>
      <c r="AA69" s="5">
        <f>IFERROR(IF($A69=AA$1,"", COUNTIF('raw data'!$B:$B,CONCATENATE($A69,AA$1))/SUM(COUNTIF('raw data'!$B:$B,CONCATENATE($A69,AA$1)),COUNTIF('raw data'!$C:$C,CONCATENATE($A69,AA$1)))),0)</f>
        <v>0</v>
      </c>
      <c r="AB69" s="5">
        <f>IFERROR(IF($A69=AB$1,"", COUNTIF('raw data'!$B:$B,CONCATENATE($A69,AB$1))/SUM(COUNTIF('raw data'!$B:$B,CONCATENATE($A69,AB$1)),COUNTIF('raw data'!$C:$C,CONCATENATE($A69,AB$1)))),0)</f>
        <v>0</v>
      </c>
      <c r="AC69" s="5">
        <f>IFERROR(IF($A69=AC$1,"", COUNTIF('raw data'!$B:$B,CONCATENATE($A69,AC$1))/SUM(COUNTIF('raw data'!$B:$B,CONCATENATE($A69,AC$1)),COUNTIF('raw data'!$C:$C,CONCATENATE($A69,AC$1)))),0)</f>
        <v>0</v>
      </c>
      <c r="AD69" s="5">
        <f>IFERROR(IF($A69=AD$1,"", COUNTIF('raw data'!$B:$B,CONCATENATE($A69,AD$1))/SUM(COUNTIF('raw data'!$B:$B,CONCATENATE($A69,AD$1)),COUNTIF('raw data'!$C:$C,CONCATENATE($A69,AD$1)))),0)</f>
        <v>0</v>
      </c>
      <c r="AE69" s="5">
        <f>IFERROR(IF($A69=AE$1,"", COUNTIF('raw data'!$B:$B,CONCATENATE($A69,AE$1))/SUM(COUNTIF('raw data'!$B:$B,CONCATENATE($A69,AE$1)),COUNTIF('raw data'!$C:$C,CONCATENATE($A69,AE$1)))),0)</f>
        <v>1</v>
      </c>
      <c r="AF69" s="5">
        <f>IFERROR(IF($A69=AF$1,"", COUNTIF('raw data'!$B:$B,CONCATENATE($A69,AF$1))/SUM(COUNTIF('raw data'!$B:$B,CONCATENATE($A69,AF$1)),COUNTIF('raw data'!$C:$C,CONCATENATE($A69,AF$1)))),0)</f>
        <v>0</v>
      </c>
      <c r="AG69" s="5">
        <f>IFERROR(IF($A69=AG$1,"", COUNTIF('raw data'!$B:$B,CONCATENATE($A69,AG$1))/SUM(COUNTIF('raw data'!$B:$B,CONCATENATE($A69,AG$1)),COUNTIF('raw data'!$C:$C,CONCATENATE($A69,AG$1)))),0)</f>
        <v>0</v>
      </c>
      <c r="AH69" s="5">
        <f>IFERROR(IF($A69=AH$1,"", COUNTIF('raw data'!$B:$B,CONCATENATE($A69,AH$1))/SUM(COUNTIF('raw data'!$B:$B,CONCATENATE($A69,AH$1)),COUNTIF('raw data'!$C:$C,CONCATENATE($A69,AH$1)))),0)</f>
        <v>0</v>
      </c>
      <c r="AI69" s="5">
        <f>IFERROR(IF($A69=AI$1,"", COUNTIF('raw data'!$B:$B,CONCATENATE($A69,AI$1))/SUM(COUNTIF('raw data'!$B:$B,CONCATENATE($A69,AI$1)),COUNTIF('raw data'!$C:$C,CONCATENATE($A69,AI$1)))),0)</f>
        <v>0</v>
      </c>
      <c r="AJ69" s="5">
        <f>IFERROR(IF($A69=AJ$1,"", COUNTIF('raw data'!$B:$B,CONCATENATE($A69,AJ$1))/SUM(COUNTIF('raw data'!$B:$B,CONCATENATE($A69,AJ$1)),COUNTIF('raw data'!$C:$C,CONCATENATE($A69,AJ$1)))),0)</f>
        <v>0</v>
      </c>
      <c r="AK69" s="5">
        <f>IFERROR(IF($A69=AK$1,"", COUNTIF('raw data'!$B:$B,CONCATENATE($A69,AK$1))/SUM(COUNTIF('raw data'!$B:$B,CONCATENATE($A69,AK$1)),COUNTIF('raw data'!$C:$C,CONCATENATE($A69,AK$1)))),0)</f>
        <v>0</v>
      </c>
      <c r="AL69" s="5">
        <f>IFERROR(IF($A69=AL$1,"", COUNTIF('raw data'!$B:$B,CONCATENATE($A69,AL$1))/SUM(COUNTIF('raw data'!$B:$B,CONCATENATE($A69,AL$1)),COUNTIF('raw data'!$C:$C,CONCATENATE($A69,AL$1)))),0)</f>
        <v>1</v>
      </c>
      <c r="AM69" s="5">
        <f>IFERROR(IF($A69=AM$1,"", COUNTIF('raw data'!$B:$B,CONCATENATE($A69,AM$1))/SUM(COUNTIF('raw data'!$B:$B,CONCATENATE($A69,AM$1)),COUNTIF('raw data'!$C:$C,CONCATENATE($A69,AM$1)))),0)</f>
        <v>0</v>
      </c>
      <c r="AN69" s="5">
        <f>IFERROR(IF($A69=AN$1,"", COUNTIF('raw data'!$B:$B,CONCATENATE($A69,AN$1))/SUM(COUNTIF('raw data'!$B:$B,CONCATENATE($A69,AN$1)),COUNTIF('raw data'!$C:$C,CONCATENATE($A69,AN$1)))),0)</f>
        <v>0</v>
      </c>
      <c r="AO69" s="5">
        <f>IFERROR(IF($A69=AO$1,"", COUNTIF('raw data'!$B:$B,CONCATENATE($A69,AO$1))/SUM(COUNTIF('raw data'!$B:$B,CONCATENATE($A69,AO$1)),COUNTIF('raw data'!$C:$C,CONCATENATE($A69,AO$1)))),0)</f>
        <v>0</v>
      </c>
      <c r="AP69" s="5">
        <f>IFERROR(IF($A69=AP$1,"", COUNTIF('raw data'!$B:$B,CONCATENATE($A69,AP$1))/SUM(COUNTIF('raw data'!$B:$B,CONCATENATE($A69,AP$1)),COUNTIF('raw data'!$C:$C,CONCATENATE($A69,AP$1)))),0)</f>
        <v>0</v>
      </c>
      <c r="AQ69" s="5">
        <f>IFERROR(IF($A69=AQ$1,"", COUNTIF('raw data'!$B:$B,CONCATENATE($A69,AQ$1))/SUM(COUNTIF('raw data'!$B:$B,CONCATENATE($A69,AQ$1)),COUNTIF('raw data'!$C:$C,CONCATENATE($A69,AQ$1)))),0)</f>
        <v>0</v>
      </c>
      <c r="AR69" s="5">
        <f>IFERROR(IF($A69=AR$1,"", COUNTIF('raw data'!$B:$B,CONCATENATE($A69,AR$1))/SUM(COUNTIF('raw data'!$B:$B,CONCATENATE($A69,AR$1)),COUNTIF('raw data'!$C:$C,CONCATENATE($A69,AR$1)))),0)</f>
        <v>0</v>
      </c>
      <c r="AS69" s="5">
        <f>IFERROR(IF($A69=AS$1,"", COUNTIF('raw data'!$B:$B,CONCATENATE($A69,AS$1))/SUM(COUNTIF('raw data'!$B:$B,CONCATENATE($A69,AS$1)),COUNTIF('raw data'!$C:$C,CONCATENATE($A69,AS$1)))),0)</f>
        <v>0</v>
      </c>
      <c r="AT69" s="5">
        <f>IFERROR(IF($A69=AT$1,"", COUNTIF('raw data'!$B:$B,CONCATENATE($A69,AT$1))/SUM(COUNTIF('raw data'!$B:$B,CONCATENATE($A69,AT$1)),COUNTIF('raw data'!$C:$C,CONCATENATE($A69,AT$1)))),0)</f>
        <v>0</v>
      </c>
      <c r="AU69" s="5">
        <f>IFERROR(IF($A69=AU$1,"", COUNTIF('raw data'!$B:$B,CONCATENATE($A69,AU$1))/SUM(COUNTIF('raw data'!$B:$B,CONCATENATE($A69,AU$1)),COUNTIF('raw data'!$C:$C,CONCATENATE($A69,AU$1)))),0)</f>
        <v>0</v>
      </c>
      <c r="AV69" s="5">
        <f>IFERROR(IF($A69=AV$1,"", COUNTIF('raw data'!$B:$B,CONCATENATE($A69,AV$1))/SUM(COUNTIF('raw data'!$B:$B,CONCATENATE($A69,AV$1)),COUNTIF('raw data'!$C:$C,CONCATENATE($A69,AV$1)))),0)</f>
        <v>0</v>
      </c>
      <c r="AW69" s="5">
        <f>IFERROR(IF($A69=AW$1,"", COUNTIF('raw data'!$B:$B,CONCATENATE($A69,AW$1))/SUM(COUNTIF('raw data'!$B:$B,CONCATENATE($A69,AW$1)),COUNTIF('raw data'!$C:$C,CONCATENATE($A69,AW$1)))),0)</f>
        <v>0</v>
      </c>
      <c r="AX69" s="5">
        <f>IFERROR(IF($A69=AX$1,"", COUNTIF('raw data'!$B:$B,CONCATENATE($A69,AX$1))/SUM(COUNTIF('raw data'!$B:$B,CONCATENATE($A69,AX$1)),COUNTIF('raw data'!$C:$C,CONCATENATE($A69,AX$1)))),0)</f>
        <v>0</v>
      </c>
      <c r="AY69" s="5">
        <f>IFERROR(IF($A69=AY$1,"", COUNTIF('raw data'!$B:$B,CONCATENATE($A69,AY$1))/SUM(COUNTIF('raw data'!$B:$B,CONCATENATE($A69,AY$1)),COUNTIF('raw data'!$C:$C,CONCATENATE($A69,AY$1)))),0)</f>
        <v>0</v>
      </c>
      <c r="AZ69" s="5">
        <f>IFERROR(IF($A69=AZ$1,"", COUNTIF('raw data'!$B:$B,CONCATENATE($A69,AZ$1))/SUM(COUNTIF('raw data'!$B:$B,CONCATENATE($A69,AZ$1)),COUNTIF('raw data'!$C:$C,CONCATENATE($A69,AZ$1)))),0)</f>
        <v>0</v>
      </c>
      <c r="BA69" s="5">
        <f>IFERROR(IF($A69=BA$1,"", COUNTIF('raw data'!$B:$B,CONCATENATE($A69,BA$1))/SUM(COUNTIF('raw data'!$B:$B,CONCATENATE($A69,BA$1)),COUNTIF('raw data'!$C:$C,CONCATENATE($A69,BA$1)))),0)</f>
        <v>0</v>
      </c>
      <c r="BB69" s="5">
        <f>IFERROR(IF($A69=BB$1,"", COUNTIF('raw data'!$B:$B,CONCATENATE($A69,BB$1))/SUM(COUNTIF('raw data'!$B:$B,CONCATENATE($A69,BB$1)),COUNTIF('raw data'!$C:$C,CONCATENATE($A69,BB$1)))),0)</f>
        <v>0</v>
      </c>
      <c r="BC69" s="5">
        <f>IFERROR(IF($A69=BC$1,"", COUNTIF('raw data'!$B:$B,CONCATENATE($A69,BC$1))/SUM(COUNTIF('raw data'!$B:$B,CONCATENATE($A69,BC$1)),COUNTIF('raw data'!$C:$C,CONCATENATE($A69,BC$1)))),0)</f>
        <v>0</v>
      </c>
      <c r="BD69" s="5">
        <f>IFERROR(IF($A69=BD$1,"", COUNTIF('raw data'!$B:$B,CONCATENATE($A69,BD$1))/SUM(COUNTIF('raw data'!$B:$B,CONCATENATE($A69,BD$1)),COUNTIF('raw data'!$C:$C,CONCATENATE($A69,BD$1)))),0)</f>
        <v>0</v>
      </c>
      <c r="BE69" s="5">
        <f>IFERROR(IF($A69=BE$1,"", COUNTIF('raw data'!$B:$B,CONCATENATE($A69,BE$1))/SUM(COUNTIF('raw data'!$B:$B,CONCATENATE($A69,BE$1)),COUNTIF('raw data'!$C:$C,CONCATENATE($A69,BE$1)))),0)</f>
        <v>0</v>
      </c>
      <c r="BF69" s="5">
        <f>IFERROR(IF($A69=BF$1,"", COUNTIF('raw data'!$B:$B,CONCATENATE($A69,BF$1))/SUM(COUNTIF('raw data'!$B:$B,CONCATENATE($A69,BF$1)),COUNTIF('raw data'!$C:$C,CONCATENATE($A69,BF$1)))),0)</f>
        <v>0</v>
      </c>
      <c r="BG69" s="5">
        <f>IFERROR(IF($A69=BG$1,"", COUNTIF('raw data'!$B:$B,CONCATENATE($A69,BG$1))/SUM(COUNTIF('raw data'!$B:$B,CONCATENATE($A69,BG$1)),COUNTIF('raw data'!$C:$C,CONCATENATE($A69,BG$1)))),0)</f>
        <v>0</v>
      </c>
      <c r="BH69" s="5">
        <f>IFERROR(IF($A69=BH$1,"", COUNTIF('raw data'!$B:$B,CONCATENATE($A69,BH$1))/SUM(COUNTIF('raw data'!$B:$B,CONCATENATE($A69,BH$1)),COUNTIF('raw data'!$C:$C,CONCATENATE($A69,BH$1)))),0)</f>
        <v>0</v>
      </c>
      <c r="BI69" s="5">
        <f>IFERROR(IF($A69=BI$1,"", COUNTIF('raw data'!$B:$B,CONCATENATE($A69,BI$1))/SUM(COUNTIF('raw data'!$B:$B,CONCATENATE($A69,BI$1)),COUNTIF('raw data'!$C:$C,CONCATENATE($A69,BI$1)))),0)</f>
        <v>0</v>
      </c>
      <c r="BJ69" s="5">
        <f>IFERROR(IF($A69=BJ$1,"", COUNTIF('raw data'!$B:$B,CONCATENATE($A69,BJ$1))/SUM(COUNTIF('raw data'!$B:$B,CONCATENATE($A69,BJ$1)),COUNTIF('raw data'!$C:$C,CONCATENATE($A69,BJ$1)))),0)</f>
        <v>0</v>
      </c>
      <c r="BK69" s="5">
        <f>IFERROR(IF($A69=BK$1,"", COUNTIF('raw data'!$B:$B,CONCATENATE($A69,BK$1))/SUM(COUNTIF('raw data'!$B:$B,CONCATENATE($A69,BK$1)),COUNTIF('raw data'!$C:$C,CONCATENATE($A69,BK$1)))),0)</f>
        <v>0</v>
      </c>
      <c r="BL69" s="5">
        <f>IFERROR(IF($A69=BL$1,"", COUNTIF('raw data'!$B:$B,CONCATENATE($A69,BL$1))/SUM(COUNTIF('raw data'!$B:$B,CONCATENATE($A69,BL$1)),COUNTIF('raw data'!$C:$C,CONCATENATE($A69,BL$1)))),0)</f>
        <v>0</v>
      </c>
      <c r="BM69" s="5">
        <f>IFERROR(IF($A69=BM$1,"", COUNTIF('raw data'!$B:$B,CONCATENATE($A69,BM$1))/SUM(COUNTIF('raw data'!$B:$B,CONCATENATE($A69,BM$1)),COUNTIF('raw data'!$C:$C,CONCATENATE($A69,BM$1)))),0)</f>
        <v>0</v>
      </c>
      <c r="BN69" s="5">
        <f>IFERROR(IF($A69=BN$1,"", COUNTIF('raw data'!$B:$B,CONCATENATE($A69,BN$1))/SUM(COUNTIF('raw data'!$B:$B,CONCATENATE($A69,BN$1)),COUNTIF('raw data'!$C:$C,CONCATENATE($A69,BN$1)))),0)</f>
        <v>0</v>
      </c>
      <c r="BO69" s="5">
        <f>IFERROR(IF($A69=BO$1,"", COUNTIF('raw data'!$B:$B,CONCATENATE($A69,BO$1))/SUM(COUNTIF('raw data'!$B:$B,CONCATENATE($A69,BO$1)),COUNTIF('raw data'!$C:$C,CONCATENATE($A69,BO$1)))),0)</f>
        <v>0</v>
      </c>
      <c r="BP69" s="5">
        <f>IFERROR(IF($A69=BP$1,"", COUNTIF('raw data'!$B:$B,CONCATENATE($A69,BP$1))/SUM(COUNTIF('raw data'!$B:$B,CONCATENATE($A69,BP$1)),COUNTIF('raw data'!$C:$C,CONCATENATE($A69,BP$1)))),0)</f>
        <v>0</v>
      </c>
      <c r="BQ69" s="5" t="str">
        <f>IFERROR(IF($A69=BQ$1,"", COUNTIF('raw data'!$B:$B,CONCATENATE($A69,BQ$1))/SUM(COUNTIF('raw data'!$B:$B,CONCATENATE($A69,BQ$1)),COUNTIF('raw data'!$C:$C,CONCATENATE($A69,BQ$1)))),0)</f>
        <v/>
      </c>
      <c r="BR69" s="5">
        <f>IFERROR(IF($A69=BR$1,"", COUNTIF('raw data'!$B:$B,CONCATENATE($A69,BR$1))/SUM(COUNTIF('raw data'!$B:$B,CONCATENATE($A69,BR$1)),COUNTIF('raw data'!$C:$C,CONCATENATE($A69,BR$1)))),0)</f>
        <v>0</v>
      </c>
      <c r="BS69" s="5">
        <f>IFERROR(IF($A69=BS$1,"", COUNTIF('raw data'!$B:$B,CONCATENATE($A69,BS$1))/SUM(COUNTIF('raw data'!$B:$B,CONCATENATE($A69,BS$1)),COUNTIF('raw data'!$C:$C,CONCATENATE($A69,BS$1)))),0)</f>
        <v>0</v>
      </c>
      <c r="BT69" s="5">
        <f>IFERROR(IF($A69=BT$1,"", COUNTIF('raw data'!$B:$B,CONCATENATE($A69,BT$1))/SUM(COUNTIF('raw data'!$B:$B,CONCATENATE($A69,BT$1)),COUNTIF('raw data'!$C:$C,CONCATENATE($A69,BT$1)))),0)</f>
        <v>0</v>
      </c>
      <c r="BU69" s="5">
        <f>IFERROR(IF($A69=BU$1,"", COUNTIF('raw data'!$B:$B,CONCATENATE($A69,BU$1))/SUM(COUNTIF('raw data'!$B:$B,CONCATENATE($A69,BU$1)),COUNTIF('raw data'!$C:$C,CONCATENATE($A69,BU$1)))),0)</f>
        <v>0</v>
      </c>
      <c r="BV69" s="5">
        <f>IFERROR(IF($A69=BV$1,"", COUNTIF('raw data'!$B:$B,CONCATENATE($A69,BV$1))/SUM(COUNTIF('raw data'!$B:$B,CONCATENATE($A69,BV$1)),COUNTIF('raw data'!$C:$C,CONCATENATE($A69,BV$1)))),0)</f>
        <v>0</v>
      </c>
      <c r="BW69" s="5">
        <f>IFERROR(IF($A69=BW$1,"", COUNTIF('raw data'!$B:$B,CONCATENATE($A69,BW$1))/SUM(COUNTIF('raw data'!$B:$B,CONCATENATE($A69,BW$1)),COUNTIF('raw data'!$C:$C,CONCATENATE($A69,BW$1)))),0)</f>
        <v>0</v>
      </c>
      <c r="BX69" s="5">
        <f>IFERROR(IF($A69=BX$1,"", COUNTIF('raw data'!$B:$B,CONCATENATE($A69,BX$1))/SUM(COUNTIF('raw data'!$B:$B,CONCATENATE($A69,BX$1)),COUNTIF('raw data'!$C:$C,CONCATENATE($A69,BX$1)))),0)</f>
        <v>0</v>
      </c>
      <c r="BY69" s="5">
        <f>IFERROR(IF($A69=BY$1,"", COUNTIF('raw data'!$B:$B,CONCATENATE($A69,BY$1))/SUM(COUNTIF('raw data'!$B:$B,CONCATENATE($A69,BY$1)),COUNTIF('raw data'!$C:$C,CONCATENATE($A69,BY$1)))),0)</f>
        <v>1</v>
      </c>
      <c r="BZ69" s="5">
        <f>IFERROR(IF($A69=BZ$1,"", COUNTIF('raw data'!$B:$B,CONCATENATE($A69,BZ$1))/SUM(COUNTIF('raw data'!$B:$B,CONCATENATE($A69,BZ$1)),COUNTIF('raw data'!$C:$C,CONCATENATE($A69,BZ$1)))),0)</f>
        <v>0</v>
      </c>
      <c r="CA69" s="5">
        <f>IFERROR(IF($A69=CA$1,"", COUNTIF('raw data'!$B:$B,CONCATENATE($A69,CA$1))/SUM(COUNTIF('raw data'!$B:$B,CONCATENATE($A69,CA$1)),COUNTIF('raw data'!$C:$C,CONCATENATE($A69,CA$1)))),0)</f>
        <v>0</v>
      </c>
    </row>
    <row r="70">
      <c r="A70" s="6" t="str">
        <f>'winlose rates'!A70</f>
        <v>sun/moon</v>
      </c>
      <c r="B70" s="5">
        <f>IFERROR(IF($A70=B$1,"", COUNTIF('raw data'!$B:$B,CONCATENATE($A70,B$1))/SUM(COUNTIF('raw data'!$B:$B,CONCATENATE($A70,B$1)),COUNTIF('raw data'!$C:$C,CONCATENATE($A70,B$1)))),0)</f>
        <v>0</v>
      </c>
      <c r="C70" s="5">
        <f>IFERROR(IF($A70=C$1,"", COUNTIF('raw data'!$B:$B,CONCATENATE($A70,C$1))/SUM(COUNTIF('raw data'!$B:$B,CONCATENATE($A70,C$1)),COUNTIF('raw data'!$C:$C,CONCATENATE($A70,C$1)))),0)</f>
        <v>0</v>
      </c>
      <c r="D70" s="5">
        <f>IFERROR(IF($A70=D$1,"", COUNTIF('raw data'!$B:$B,CONCATENATE($A70,D$1))/SUM(COUNTIF('raw data'!$B:$B,CONCATENATE($A70,D$1)),COUNTIF('raw data'!$C:$C,CONCATENATE($A70,D$1)))),0)</f>
        <v>0</v>
      </c>
      <c r="E70" s="5">
        <f>IFERROR(IF($A70=E$1,"", COUNTIF('raw data'!$B:$B,CONCATENATE($A70,E$1))/SUM(COUNTIF('raw data'!$B:$B,CONCATENATE($A70,E$1)),COUNTIF('raw data'!$C:$C,CONCATENATE($A70,E$1)))),0)</f>
        <v>0</v>
      </c>
      <c r="F70" s="5">
        <f>IFERROR(IF($A70=F$1,"", COUNTIF('raw data'!$B:$B,CONCATENATE($A70,F$1))/SUM(COUNTIF('raw data'!$B:$B,CONCATENATE($A70,F$1)),COUNTIF('raw data'!$C:$C,CONCATENATE($A70,F$1)))),0)</f>
        <v>0</v>
      </c>
      <c r="G70" s="5">
        <f>IFERROR(IF($A70=G$1,"", COUNTIF('raw data'!$B:$B,CONCATENATE($A70,G$1))/SUM(COUNTIF('raw data'!$B:$B,CONCATENATE($A70,G$1)),COUNTIF('raw data'!$C:$C,CONCATENATE($A70,G$1)))),0)</f>
        <v>0</v>
      </c>
      <c r="H70" s="5">
        <f>IFERROR(IF($A70=H$1,"", COUNTIF('raw data'!$B:$B,CONCATENATE($A70,H$1))/SUM(COUNTIF('raw data'!$B:$B,CONCATENATE($A70,H$1)),COUNTIF('raw data'!$C:$C,CONCATENATE($A70,H$1)))),0)</f>
        <v>0</v>
      </c>
      <c r="I70" s="5">
        <f>IFERROR(IF($A70=I$1,"", COUNTIF('raw data'!$B:$B,CONCATENATE($A70,I$1))/SUM(COUNTIF('raw data'!$B:$B,CONCATENATE($A70,I$1)),COUNTIF('raw data'!$C:$C,CONCATENATE($A70,I$1)))),0)</f>
        <v>0</v>
      </c>
      <c r="J70" s="5">
        <f>IFERROR(IF($A70=J$1,"", COUNTIF('raw data'!$B:$B,CONCATENATE($A70,J$1))/SUM(COUNTIF('raw data'!$B:$B,CONCATENATE($A70,J$1)),COUNTIF('raw data'!$C:$C,CONCATENATE($A70,J$1)))),0)</f>
        <v>0</v>
      </c>
      <c r="K70" s="5">
        <f>IFERROR(IF($A70=K$1,"", COUNTIF('raw data'!$B:$B,CONCATENATE($A70,K$1))/SUM(COUNTIF('raw data'!$B:$B,CONCATENATE($A70,K$1)),COUNTIF('raw data'!$C:$C,CONCATENATE($A70,K$1)))),0)</f>
        <v>0</v>
      </c>
      <c r="L70" s="5">
        <f>IFERROR(IF($A70=L$1,"", COUNTIF('raw data'!$B:$B,CONCATENATE($A70,L$1))/SUM(COUNTIF('raw data'!$B:$B,CONCATENATE($A70,L$1)),COUNTIF('raw data'!$C:$C,CONCATENATE($A70,L$1)))),0)</f>
        <v>0</v>
      </c>
      <c r="M70" s="5">
        <f>IFERROR(IF($A70=M$1,"", COUNTIF('raw data'!$B:$B,CONCATENATE($A70,M$1))/SUM(COUNTIF('raw data'!$B:$B,CONCATENATE($A70,M$1)),COUNTIF('raw data'!$C:$C,CONCATENATE($A70,M$1)))),0)</f>
        <v>0</v>
      </c>
      <c r="N70" s="5">
        <f>IFERROR(IF($A70=N$1,"", COUNTIF('raw data'!$B:$B,CONCATENATE($A70,N$1))/SUM(COUNTIF('raw data'!$B:$B,CONCATENATE($A70,N$1)),COUNTIF('raw data'!$C:$C,CONCATENATE($A70,N$1)))),0)</f>
        <v>0</v>
      </c>
      <c r="O70" s="5">
        <f>IFERROR(IF($A70=O$1,"", COUNTIF('raw data'!$B:$B,CONCATENATE($A70,O$1))/SUM(COUNTIF('raw data'!$B:$B,CONCATENATE($A70,O$1)),COUNTIF('raw data'!$C:$C,CONCATENATE($A70,O$1)))),0)</f>
        <v>0</v>
      </c>
      <c r="P70" s="5">
        <f>IFERROR(IF($A70=P$1,"", COUNTIF('raw data'!$B:$B,CONCATENATE($A70,P$1))/SUM(COUNTIF('raw data'!$B:$B,CONCATENATE($A70,P$1)),COUNTIF('raw data'!$C:$C,CONCATENATE($A70,P$1)))),0)</f>
        <v>0</v>
      </c>
      <c r="Q70" s="5">
        <f>IFERROR(IF($A70=Q$1,"", COUNTIF('raw data'!$B:$B,CONCATENATE($A70,Q$1))/SUM(COUNTIF('raw data'!$B:$B,CONCATENATE($A70,Q$1)),COUNTIF('raw data'!$C:$C,CONCATENATE($A70,Q$1)))),0)</f>
        <v>0</v>
      </c>
      <c r="R70" s="5">
        <f>IFERROR(IF($A70=R$1,"", COUNTIF('raw data'!$B:$B,CONCATENATE($A70,R$1))/SUM(COUNTIF('raw data'!$B:$B,CONCATENATE($A70,R$1)),COUNTIF('raw data'!$C:$C,CONCATENATE($A70,R$1)))),0)</f>
        <v>0</v>
      </c>
      <c r="S70" s="5">
        <f>IFERROR(IF($A70=S$1,"", COUNTIF('raw data'!$B:$B,CONCATENATE($A70,S$1))/SUM(COUNTIF('raw data'!$B:$B,CONCATENATE($A70,S$1)),COUNTIF('raw data'!$C:$C,CONCATENATE($A70,S$1)))),0)</f>
        <v>0</v>
      </c>
      <c r="T70" s="5">
        <f>IFERROR(IF($A70=T$1,"", COUNTIF('raw data'!$B:$B,CONCATENATE($A70,T$1))/SUM(COUNTIF('raw data'!$B:$B,CONCATENATE($A70,T$1)),COUNTIF('raw data'!$C:$C,CONCATENATE($A70,T$1)))),0)</f>
        <v>0</v>
      </c>
      <c r="U70" s="5">
        <f>IFERROR(IF($A70=U$1,"", COUNTIF('raw data'!$B:$B,CONCATENATE($A70,U$1))/SUM(COUNTIF('raw data'!$B:$B,CONCATENATE($A70,U$1)),COUNTIF('raw data'!$C:$C,CONCATENATE($A70,U$1)))),0)</f>
        <v>0</v>
      </c>
      <c r="V70" s="5">
        <f>IFERROR(IF($A70=V$1,"", COUNTIF('raw data'!$B:$B,CONCATENATE($A70,V$1))/SUM(COUNTIF('raw data'!$B:$B,CONCATENATE($A70,V$1)),COUNTIF('raw data'!$C:$C,CONCATENATE($A70,V$1)))),0)</f>
        <v>0</v>
      </c>
      <c r="W70" s="5">
        <f>IFERROR(IF($A70=W$1,"", COUNTIF('raw data'!$B:$B,CONCATENATE($A70,W$1))/SUM(COUNTIF('raw data'!$B:$B,CONCATENATE($A70,W$1)),COUNTIF('raw data'!$C:$C,CONCATENATE($A70,W$1)))),0)</f>
        <v>0</v>
      </c>
      <c r="X70" s="5">
        <f>IFERROR(IF($A70=X$1,"", COUNTIF('raw data'!$B:$B,CONCATENATE($A70,X$1))/SUM(COUNTIF('raw data'!$B:$B,CONCATENATE($A70,X$1)),COUNTIF('raw data'!$C:$C,CONCATENATE($A70,X$1)))),0)</f>
        <v>0</v>
      </c>
      <c r="Y70" s="5">
        <f>IFERROR(IF($A70=Y$1,"", COUNTIF('raw data'!$B:$B,CONCATENATE($A70,Y$1))/SUM(COUNTIF('raw data'!$B:$B,CONCATENATE($A70,Y$1)),COUNTIF('raw data'!$C:$C,CONCATENATE($A70,Y$1)))),0)</f>
        <v>0</v>
      </c>
      <c r="Z70" s="5">
        <f>IFERROR(IF($A70=Z$1,"", COUNTIF('raw data'!$B:$B,CONCATENATE($A70,Z$1))/SUM(COUNTIF('raw data'!$B:$B,CONCATENATE($A70,Z$1)),COUNTIF('raw data'!$C:$C,CONCATENATE($A70,Z$1)))),0)</f>
        <v>0</v>
      </c>
      <c r="AA70" s="5">
        <f>IFERROR(IF($A70=AA$1,"", COUNTIF('raw data'!$B:$B,CONCATENATE($A70,AA$1))/SUM(COUNTIF('raw data'!$B:$B,CONCATENATE($A70,AA$1)),COUNTIF('raw data'!$C:$C,CONCATENATE($A70,AA$1)))),0)</f>
        <v>0</v>
      </c>
      <c r="AB70" s="5">
        <f>IFERROR(IF($A70=AB$1,"", COUNTIF('raw data'!$B:$B,CONCATENATE($A70,AB$1))/SUM(COUNTIF('raw data'!$B:$B,CONCATENATE($A70,AB$1)),COUNTIF('raw data'!$C:$C,CONCATENATE($A70,AB$1)))),0)</f>
        <v>0</v>
      </c>
      <c r="AC70" s="5">
        <f>IFERROR(IF($A70=AC$1,"", COUNTIF('raw data'!$B:$B,CONCATENATE($A70,AC$1))/SUM(COUNTIF('raw data'!$B:$B,CONCATENATE($A70,AC$1)),COUNTIF('raw data'!$C:$C,CONCATENATE($A70,AC$1)))),0)</f>
        <v>0</v>
      </c>
      <c r="AD70" s="5">
        <f>IFERROR(IF($A70=AD$1,"", COUNTIF('raw data'!$B:$B,CONCATENATE($A70,AD$1))/SUM(COUNTIF('raw data'!$B:$B,CONCATENATE($A70,AD$1)),COUNTIF('raw data'!$C:$C,CONCATENATE($A70,AD$1)))),0)</f>
        <v>0</v>
      </c>
      <c r="AE70" s="5">
        <f>IFERROR(IF($A70=AE$1,"", COUNTIF('raw data'!$B:$B,CONCATENATE($A70,AE$1))/SUM(COUNTIF('raw data'!$B:$B,CONCATENATE($A70,AE$1)),COUNTIF('raw data'!$C:$C,CONCATENATE($A70,AE$1)))),0)</f>
        <v>0</v>
      </c>
      <c r="AF70" s="5">
        <f>IFERROR(IF($A70=AF$1,"", COUNTIF('raw data'!$B:$B,CONCATENATE($A70,AF$1))/SUM(COUNTIF('raw data'!$B:$B,CONCATENATE($A70,AF$1)),COUNTIF('raw data'!$C:$C,CONCATENATE($A70,AF$1)))),0)</f>
        <v>0</v>
      </c>
      <c r="AG70" s="5">
        <f>IFERROR(IF($A70=AG$1,"", COUNTIF('raw data'!$B:$B,CONCATENATE($A70,AG$1))/SUM(COUNTIF('raw data'!$B:$B,CONCATENATE($A70,AG$1)),COUNTIF('raw data'!$C:$C,CONCATENATE($A70,AG$1)))),0)</f>
        <v>0</v>
      </c>
      <c r="AH70" s="5">
        <f>IFERROR(IF($A70=AH$1,"", COUNTIF('raw data'!$B:$B,CONCATENATE($A70,AH$1))/SUM(COUNTIF('raw data'!$B:$B,CONCATENATE($A70,AH$1)),COUNTIF('raw data'!$C:$C,CONCATENATE($A70,AH$1)))),0)</f>
        <v>0</v>
      </c>
      <c r="AI70" s="5">
        <f>IFERROR(IF($A70=AI$1,"", COUNTIF('raw data'!$B:$B,CONCATENATE($A70,AI$1))/SUM(COUNTIF('raw data'!$B:$B,CONCATENATE($A70,AI$1)),COUNTIF('raw data'!$C:$C,CONCATENATE($A70,AI$1)))),0)</f>
        <v>0</v>
      </c>
      <c r="AJ70" s="5">
        <f>IFERROR(IF($A70=AJ$1,"", COUNTIF('raw data'!$B:$B,CONCATENATE($A70,AJ$1))/SUM(COUNTIF('raw data'!$B:$B,CONCATENATE($A70,AJ$1)),COUNTIF('raw data'!$C:$C,CONCATENATE($A70,AJ$1)))),0)</f>
        <v>0</v>
      </c>
      <c r="AK70" s="5">
        <f>IFERROR(IF($A70=AK$1,"", COUNTIF('raw data'!$B:$B,CONCATENATE($A70,AK$1))/SUM(COUNTIF('raw data'!$B:$B,CONCATENATE($A70,AK$1)),COUNTIF('raw data'!$C:$C,CONCATENATE($A70,AK$1)))),0)</f>
        <v>0</v>
      </c>
      <c r="AL70" s="5">
        <f>IFERROR(IF($A70=AL$1,"", COUNTIF('raw data'!$B:$B,CONCATENATE($A70,AL$1))/SUM(COUNTIF('raw data'!$B:$B,CONCATENATE($A70,AL$1)),COUNTIF('raw data'!$C:$C,CONCATENATE($A70,AL$1)))),0)</f>
        <v>0</v>
      </c>
      <c r="AM70" s="5">
        <f>IFERROR(IF($A70=AM$1,"", COUNTIF('raw data'!$B:$B,CONCATENATE($A70,AM$1))/SUM(COUNTIF('raw data'!$B:$B,CONCATENATE($A70,AM$1)),COUNTIF('raw data'!$C:$C,CONCATENATE($A70,AM$1)))),0)</f>
        <v>0</v>
      </c>
      <c r="AN70" s="5">
        <f>IFERROR(IF($A70=AN$1,"", COUNTIF('raw data'!$B:$B,CONCATENATE($A70,AN$1))/SUM(COUNTIF('raw data'!$B:$B,CONCATENATE($A70,AN$1)),COUNTIF('raw data'!$C:$C,CONCATENATE($A70,AN$1)))),0)</f>
        <v>0</v>
      </c>
      <c r="AO70" s="5">
        <f>IFERROR(IF($A70=AO$1,"", COUNTIF('raw data'!$B:$B,CONCATENATE($A70,AO$1))/SUM(COUNTIF('raw data'!$B:$B,CONCATENATE($A70,AO$1)),COUNTIF('raw data'!$C:$C,CONCATENATE($A70,AO$1)))),0)</f>
        <v>0</v>
      </c>
      <c r="AP70" s="5">
        <f>IFERROR(IF($A70=AP$1,"", COUNTIF('raw data'!$B:$B,CONCATENATE($A70,AP$1))/SUM(COUNTIF('raw data'!$B:$B,CONCATENATE($A70,AP$1)),COUNTIF('raw data'!$C:$C,CONCATENATE($A70,AP$1)))),0)</f>
        <v>0</v>
      </c>
      <c r="AQ70" s="5">
        <f>IFERROR(IF($A70=AQ$1,"", COUNTIF('raw data'!$B:$B,CONCATENATE($A70,AQ$1))/SUM(COUNTIF('raw data'!$B:$B,CONCATENATE($A70,AQ$1)),COUNTIF('raw data'!$C:$C,CONCATENATE($A70,AQ$1)))),0)</f>
        <v>0</v>
      </c>
      <c r="AR70" s="5">
        <f>IFERROR(IF($A70=AR$1,"", COUNTIF('raw data'!$B:$B,CONCATENATE($A70,AR$1))/SUM(COUNTIF('raw data'!$B:$B,CONCATENATE($A70,AR$1)),COUNTIF('raw data'!$C:$C,CONCATENATE($A70,AR$1)))),0)</f>
        <v>0</v>
      </c>
      <c r="AS70" s="5">
        <f>IFERROR(IF($A70=AS$1,"", COUNTIF('raw data'!$B:$B,CONCATENATE($A70,AS$1))/SUM(COUNTIF('raw data'!$B:$B,CONCATENATE($A70,AS$1)),COUNTIF('raw data'!$C:$C,CONCATENATE($A70,AS$1)))),0)</f>
        <v>0</v>
      </c>
      <c r="AT70" s="5">
        <f>IFERROR(IF($A70=AT$1,"", COUNTIF('raw data'!$B:$B,CONCATENATE($A70,AT$1))/SUM(COUNTIF('raw data'!$B:$B,CONCATENATE($A70,AT$1)),COUNTIF('raw data'!$C:$C,CONCATENATE($A70,AT$1)))),0)</f>
        <v>0</v>
      </c>
      <c r="AU70" s="5">
        <f>IFERROR(IF($A70=AU$1,"", COUNTIF('raw data'!$B:$B,CONCATENATE($A70,AU$1))/SUM(COUNTIF('raw data'!$B:$B,CONCATENATE($A70,AU$1)),COUNTIF('raw data'!$C:$C,CONCATENATE($A70,AU$1)))),0)</f>
        <v>0</v>
      </c>
      <c r="AV70" s="5">
        <f>IFERROR(IF($A70=AV$1,"", COUNTIF('raw data'!$B:$B,CONCATENATE($A70,AV$1))/SUM(COUNTIF('raw data'!$B:$B,CONCATENATE($A70,AV$1)),COUNTIF('raw data'!$C:$C,CONCATENATE($A70,AV$1)))),0)</f>
        <v>0</v>
      </c>
      <c r="AW70" s="5">
        <f>IFERROR(IF($A70=AW$1,"", COUNTIF('raw data'!$B:$B,CONCATENATE($A70,AW$1))/SUM(COUNTIF('raw data'!$B:$B,CONCATENATE($A70,AW$1)),COUNTIF('raw data'!$C:$C,CONCATENATE($A70,AW$1)))),0)</f>
        <v>0</v>
      </c>
      <c r="AX70" s="5">
        <f>IFERROR(IF($A70=AX$1,"", COUNTIF('raw data'!$B:$B,CONCATENATE($A70,AX$1))/SUM(COUNTIF('raw data'!$B:$B,CONCATENATE($A70,AX$1)),COUNTIF('raw data'!$C:$C,CONCATENATE($A70,AX$1)))),0)</f>
        <v>0</v>
      </c>
      <c r="AY70" s="5">
        <f>IFERROR(IF($A70=AY$1,"", COUNTIF('raw data'!$B:$B,CONCATENATE($A70,AY$1))/SUM(COUNTIF('raw data'!$B:$B,CONCATENATE($A70,AY$1)),COUNTIF('raw data'!$C:$C,CONCATENATE($A70,AY$1)))),0)</f>
        <v>0</v>
      </c>
      <c r="AZ70" s="5">
        <f>IFERROR(IF($A70=AZ$1,"", COUNTIF('raw data'!$B:$B,CONCATENATE($A70,AZ$1))/SUM(COUNTIF('raw data'!$B:$B,CONCATENATE($A70,AZ$1)),COUNTIF('raw data'!$C:$C,CONCATENATE($A70,AZ$1)))),0)</f>
        <v>0</v>
      </c>
      <c r="BA70" s="5">
        <f>IFERROR(IF($A70=BA$1,"", COUNTIF('raw data'!$B:$B,CONCATENATE($A70,BA$1))/SUM(COUNTIF('raw data'!$B:$B,CONCATENATE($A70,BA$1)),COUNTIF('raw data'!$C:$C,CONCATENATE($A70,BA$1)))),0)</f>
        <v>0</v>
      </c>
      <c r="BB70" s="5">
        <f>IFERROR(IF($A70=BB$1,"", COUNTIF('raw data'!$B:$B,CONCATENATE($A70,BB$1))/SUM(COUNTIF('raw data'!$B:$B,CONCATENATE($A70,BB$1)),COUNTIF('raw data'!$C:$C,CONCATENATE($A70,BB$1)))),0)</f>
        <v>0</v>
      </c>
      <c r="BC70" s="5">
        <f>IFERROR(IF($A70=BC$1,"", COUNTIF('raw data'!$B:$B,CONCATENATE($A70,BC$1))/SUM(COUNTIF('raw data'!$B:$B,CONCATENATE($A70,BC$1)),COUNTIF('raw data'!$C:$C,CONCATENATE($A70,BC$1)))),0)</f>
        <v>0</v>
      </c>
      <c r="BD70" s="5">
        <f>IFERROR(IF($A70=BD$1,"", COUNTIF('raw data'!$B:$B,CONCATENATE($A70,BD$1))/SUM(COUNTIF('raw data'!$B:$B,CONCATENATE($A70,BD$1)),COUNTIF('raw data'!$C:$C,CONCATENATE($A70,BD$1)))),0)</f>
        <v>0</v>
      </c>
      <c r="BE70" s="5">
        <f>IFERROR(IF($A70=BE$1,"", COUNTIF('raw data'!$B:$B,CONCATENATE($A70,BE$1))/SUM(COUNTIF('raw data'!$B:$B,CONCATENATE($A70,BE$1)),COUNTIF('raw data'!$C:$C,CONCATENATE($A70,BE$1)))),0)</f>
        <v>0</v>
      </c>
      <c r="BF70" s="5">
        <f>IFERROR(IF($A70=BF$1,"", COUNTIF('raw data'!$B:$B,CONCATENATE($A70,BF$1))/SUM(COUNTIF('raw data'!$B:$B,CONCATENATE($A70,BF$1)),COUNTIF('raw data'!$C:$C,CONCATENATE($A70,BF$1)))),0)</f>
        <v>0</v>
      </c>
      <c r="BG70" s="5">
        <f>IFERROR(IF($A70=BG$1,"", COUNTIF('raw data'!$B:$B,CONCATENATE($A70,BG$1))/SUM(COUNTIF('raw data'!$B:$B,CONCATENATE($A70,BG$1)),COUNTIF('raw data'!$C:$C,CONCATENATE($A70,BG$1)))),0)</f>
        <v>0</v>
      </c>
      <c r="BH70" s="5">
        <f>IFERROR(IF($A70=BH$1,"", COUNTIF('raw data'!$B:$B,CONCATENATE($A70,BH$1))/SUM(COUNTIF('raw data'!$B:$B,CONCATENATE($A70,BH$1)),COUNTIF('raw data'!$C:$C,CONCATENATE($A70,BH$1)))),0)</f>
        <v>0</v>
      </c>
      <c r="BI70" s="5">
        <f>IFERROR(IF($A70=BI$1,"", COUNTIF('raw data'!$B:$B,CONCATENATE($A70,BI$1))/SUM(COUNTIF('raw data'!$B:$B,CONCATENATE($A70,BI$1)),COUNTIF('raw data'!$C:$C,CONCATENATE($A70,BI$1)))),0)</f>
        <v>0</v>
      </c>
      <c r="BJ70" s="5">
        <f>IFERROR(IF($A70=BJ$1,"", COUNTIF('raw data'!$B:$B,CONCATENATE($A70,BJ$1))/SUM(COUNTIF('raw data'!$B:$B,CONCATENATE($A70,BJ$1)),COUNTIF('raw data'!$C:$C,CONCATENATE($A70,BJ$1)))),0)</f>
        <v>0</v>
      </c>
      <c r="BK70" s="5">
        <f>IFERROR(IF($A70=BK$1,"", COUNTIF('raw data'!$B:$B,CONCATENATE($A70,BK$1))/SUM(COUNTIF('raw data'!$B:$B,CONCATENATE($A70,BK$1)),COUNTIF('raw data'!$C:$C,CONCATENATE($A70,BK$1)))),0)</f>
        <v>0</v>
      </c>
      <c r="BL70" s="5">
        <f>IFERROR(IF($A70=BL$1,"", COUNTIF('raw data'!$B:$B,CONCATENATE($A70,BL$1))/SUM(COUNTIF('raw data'!$B:$B,CONCATENATE($A70,BL$1)),COUNTIF('raw data'!$C:$C,CONCATENATE($A70,BL$1)))),0)</f>
        <v>0</v>
      </c>
      <c r="BM70" s="5">
        <f>IFERROR(IF($A70=BM$1,"", COUNTIF('raw data'!$B:$B,CONCATENATE($A70,BM$1))/SUM(COUNTIF('raw data'!$B:$B,CONCATENATE($A70,BM$1)),COUNTIF('raw data'!$C:$C,CONCATENATE($A70,BM$1)))),0)</f>
        <v>0</v>
      </c>
      <c r="BN70" s="5">
        <f>IFERROR(IF($A70=BN$1,"", COUNTIF('raw data'!$B:$B,CONCATENATE($A70,BN$1))/SUM(COUNTIF('raw data'!$B:$B,CONCATENATE($A70,BN$1)),COUNTIF('raw data'!$C:$C,CONCATENATE($A70,BN$1)))),0)</f>
        <v>0</v>
      </c>
      <c r="BO70" s="5">
        <f>IFERROR(IF($A70=BO$1,"", COUNTIF('raw data'!$B:$B,CONCATENATE($A70,BO$1))/SUM(COUNTIF('raw data'!$B:$B,CONCATENATE($A70,BO$1)),COUNTIF('raw data'!$C:$C,CONCATENATE($A70,BO$1)))),0)</f>
        <v>0</v>
      </c>
      <c r="BP70" s="5">
        <f>IFERROR(IF($A70=BP$1,"", COUNTIF('raw data'!$B:$B,CONCATENATE($A70,BP$1))/SUM(COUNTIF('raw data'!$B:$B,CONCATENATE($A70,BP$1)),COUNTIF('raw data'!$C:$C,CONCATENATE($A70,BP$1)))),0)</f>
        <v>0</v>
      </c>
      <c r="BQ70" s="5">
        <f>IFERROR(IF($A70=BQ$1,"", COUNTIF('raw data'!$B:$B,CONCATENATE($A70,BQ$1))/SUM(COUNTIF('raw data'!$B:$B,CONCATENATE($A70,BQ$1)),COUNTIF('raw data'!$C:$C,CONCATENATE($A70,BQ$1)))),0)</f>
        <v>0</v>
      </c>
      <c r="BR70" s="5" t="str">
        <f>IFERROR(IF($A70=BR$1,"", COUNTIF('raw data'!$B:$B,CONCATENATE($A70,BR$1))/SUM(COUNTIF('raw data'!$B:$B,CONCATENATE($A70,BR$1)),COUNTIF('raw data'!$C:$C,CONCATENATE($A70,BR$1)))),0)</f>
        <v/>
      </c>
      <c r="BS70" s="5">
        <f>IFERROR(IF($A70=BS$1,"", COUNTIF('raw data'!$B:$B,CONCATENATE($A70,BS$1))/SUM(COUNTIF('raw data'!$B:$B,CONCATENATE($A70,BS$1)),COUNTIF('raw data'!$C:$C,CONCATENATE($A70,BS$1)))),0)</f>
        <v>0</v>
      </c>
      <c r="BT70" s="5">
        <f>IFERROR(IF($A70=BT$1,"", COUNTIF('raw data'!$B:$B,CONCATENATE($A70,BT$1))/SUM(COUNTIF('raw data'!$B:$B,CONCATENATE($A70,BT$1)),COUNTIF('raw data'!$C:$C,CONCATENATE($A70,BT$1)))),0)</f>
        <v>0</v>
      </c>
      <c r="BU70" s="5">
        <f>IFERROR(IF($A70=BU$1,"", COUNTIF('raw data'!$B:$B,CONCATENATE($A70,BU$1))/SUM(COUNTIF('raw data'!$B:$B,CONCATENATE($A70,BU$1)),COUNTIF('raw data'!$C:$C,CONCATENATE($A70,BU$1)))),0)</f>
        <v>0</v>
      </c>
      <c r="BV70" s="5">
        <f>IFERROR(IF($A70=BV$1,"", COUNTIF('raw data'!$B:$B,CONCATENATE($A70,BV$1))/SUM(COUNTIF('raw data'!$B:$B,CONCATENATE($A70,BV$1)),COUNTIF('raw data'!$C:$C,CONCATENATE($A70,BV$1)))),0)</f>
        <v>0</v>
      </c>
      <c r="BW70" s="5">
        <f>IFERROR(IF($A70=BW$1,"", COUNTIF('raw data'!$B:$B,CONCATENATE($A70,BW$1))/SUM(COUNTIF('raw data'!$B:$B,CONCATENATE($A70,BW$1)),COUNTIF('raw data'!$C:$C,CONCATENATE($A70,BW$1)))),0)</f>
        <v>0</v>
      </c>
      <c r="BX70" s="5">
        <f>IFERROR(IF($A70=BX$1,"", COUNTIF('raw data'!$B:$B,CONCATENATE($A70,BX$1))/SUM(COUNTIF('raw data'!$B:$B,CONCATENATE($A70,BX$1)),COUNTIF('raw data'!$C:$C,CONCATENATE($A70,BX$1)))),0)</f>
        <v>0</v>
      </c>
      <c r="BY70" s="5">
        <f>IFERROR(IF($A70=BY$1,"", COUNTIF('raw data'!$B:$B,CONCATENATE($A70,BY$1))/SUM(COUNTIF('raw data'!$B:$B,CONCATENATE($A70,BY$1)),COUNTIF('raw data'!$C:$C,CONCATENATE($A70,BY$1)))),0)</f>
        <v>0</v>
      </c>
      <c r="BZ70" s="5">
        <f>IFERROR(IF($A70=BZ$1,"", COUNTIF('raw data'!$B:$B,CONCATENATE($A70,BZ$1))/SUM(COUNTIF('raw data'!$B:$B,CONCATENATE($A70,BZ$1)),COUNTIF('raw data'!$C:$C,CONCATENATE($A70,BZ$1)))),0)</f>
        <v>0</v>
      </c>
      <c r="CA70" s="5">
        <f>IFERROR(IF($A70=CA$1,"", COUNTIF('raw data'!$B:$B,CONCATENATE($A70,CA$1))/SUM(COUNTIF('raw data'!$B:$B,CONCATENATE($A70,CA$1)),COUNTIF('raw data'!$C:$C,CONCATENATE($A70,CA$1)))),0)</f>
        <v>0</v>
      </c>
    </row>
    <row r="71">
      <c r="A71" s="6" t="str">
        <f>'winlose rates'!A71</f>
        <v>super mushroom</v>
      </c>
      <c r="B71" s="5">
        <f>IFERROR(IF($A71=B$1,"", COUNTIF('raw data'!$B:$B,CONCATENATE($A71,B$1))/SUM(COUNTIF('raw data'!$B:$B,CONCATENATE($A71,B$1)),COUNTIF('raw data'!$C:$C,CONCATENATE($A71,B$1)))),0)</f>
        <v>0</v>
      </c>
      <c r="C71" s="5">
        <f>IFERROR(IF($A71=C$1,"", COUNTIF('raw data'!$B:$B,CONCATENATE($A71,C$1))/SUM(COUNTIF('raw data'!$B:$B,CONCATENATE($A71,C$1)),COUNTIF('raw data'!$C:$C,CONCATENATE($A71,C$1)))),0)</f>
        <v>0</v>
      </c>
      <c r="D71" s="5">
        <f>IFERROR(IF($A71=D$1,"", COUNTIF('raw data'!$B:$B,CONCATENATE($A71,D$1))/SUM(COUNTIF('raw data'!$B:$B,CONCATENATE($A71,D$1)),COUNTIF('raw data'!$C:$C,CONCATENATE($A71,D$1)))),0)</f>
        <v>0</v>
      </c>
      <c r="E71" s="5">
        <f>IFERROR(IF($A71=E$1,"", COUNTIF('raw data'!$B:$B,CONCATENATE($A71,E$1))/SUM(COUNTIF('raw data'!$B:$B,CONCATENATE($A71,E$1)),COUNTIF('raw data'!$C:$C,CONCATENATE($A71,E$1)))),0)</f>
        <v>0</v>
      </c>
      <c r="F71" s="5">
        <f>IFERROR(IF($A71=F$1,"", COUNTIF('raw data'!$B:$B,CONCATENATE($A71,F$1))/SUM(COUNTIF('raw data'!$B:$B,CONCATENATE($A71,F$1)),COUNTIF('raw data'!$C:$C,CONCATENATE($A71,F$1)))),0)</f>
        <v>0</v>
      </c>
      <c r="G71" s="5">
        <f>IFERROR(IF($A71=G$1,"", COUNTIF('raw data'!$B:$B,CONCATENATE($A71,G$1))/SUM(COUNTIF('raw data'!$B:$B,CONCATENATE($A71,G$1)),COUNTIF('raw data'!$C:$C,CONCATENATE($A71,G$1)))),0)</f>
        <v>0</v>
      </c>
      <c r="H71" s="5">
        <f>IFERROR(IF($A71=H$1,"", COUNTIF('raw data'!$B:$B,CONCATENATE($A71,H$1))/SUM(COUNTIF('raw data'!$B:$B,CONCATENATE($A71,H$1)),COUNTIF('raw data'!$C:$C,CONCATENATE($A71,H$1)))),0)</f>
        <v>0</v>
      </c>
      <c r="I71" s="5">
        <f>IFERROR(IF($A71=I$1,"", COUNTIF('raw data'!$B:$B,CONCATENATE($A71,I$1))/SUM(COUNTIF('raw data'!$B:$B,CONCATENATE($A71,I$1)),COUNTIF('raw data'!$C:$C,CONCATENATE($A71,I$1)))),0)</f>
        <v>0</v>
      </c>
      <c r="J71" s="5">
        <f>IFERROR(IF($A71=J$1,"", COUNTIF('raw data'!$B:$B,CONCATENATE($A71,J$1))/SUM(COUNTIF('raw data'!$B:$B,CONCATENATE($A71,J$1)),COUNTIF('raw data'!$C:$C,CONCATENATE($A71,J$1)))),0)</f>
        <v>0</v>
      </c>
      <c r="K71" s="5">
        <f>IFERROR(IF($A71=K$1,"", COUNTIF('raw data'!$B:$B,CONCATENATE($A71,K$1))/SUM(COUNTIF('raw data'!$B:$B,CONCATENATE($A71,K$1)),COUNTIF('raw data'!$C:$C,CONCATENATE($A71,K$1)))),0)</f>
        <v>0</v>
      </c>
      <c r="L71" s="5">
        <f>IFERROR(IF($A71=L$1,"", COUNTIF('raw data'!$B:$B,CONCATENATE($A71,L$1))/SUM(COUNTIF('raw data'!$B:$B,CONCATENATE($A71,L$1)),COUNTIF('raw data'!$C:$C,CONCATENATE($A71,L$1)))),0)</f>
        <v>0</v>
      </c>
      <c r="M71" s="5">
        <f>IFERROR(IF($A71=M$1,"", COUNTIF('raw data'!$B:$B,CONCATENATE($A71,M$1))/SUM(COUNTIF('raw data'!$B:$B,CONCATENATE($A71,M$1)),COUNTIF('raw data'!$C:$C,CONCATENATE($A71,M$1)))),0)</f>
        <v>0</v>
      </c>
      <c r="N71" s="5">
        <f>IFERROR(IF($A71=N$1,"", COUNTIF('raw data'!$B:$B,CONCATENATE($A71,N$1))/SUM(COUNTIF('raw data'!$B:$B,CONCATENATE($A71,N$1)),COUNTIF('raw data'!$C:$C,CONCATENATE($A71,N$1)))),0)</f>
        <v>0</v>
      </c>
      <c r="O71" s="5">
        <f>IFERROR(IF($A71=O$1,"", COUNTIF('raw data'!$B:$B,CONCATENATE($A71,O$1))/SUM(COUNTIF('raw data'!$B:$B,CONCATENATE($A71,O$1)),COUNTIF('raw data'!$C:$C,CONCATENATE($A71,O$1)))),0)</f>
        <v>0</v>
      </c>
      <c r="P71" s="5">
        <f>IFERROR(IF($A71=P$1,"", COUNTIF('raw data'!$B:$B,CONCATENATE($A71,P$1))/SUM(COUNTIF('raw data'!$B:$B,CONCATENATE($A71,P$1)),COUNTIF('raw data'!$C:$C,CONCATENATE($A71,P$1)))),0)</f>
        <v>0</v>
      </c>
      <c r="Q71" s="5">
        <f>IFERROR(IF($A71=Q$1,"", COUNTIF('raw data'!$B:$B,CONCATENATE($A71,Q$1))/SUM(COUNTIF('raw data'!$B:$B,CONCATENATE($A71,Q$1)),COUNTIF('raw data'!$C:$C,CONCATENATE($A71,Q$1)))),0)</f>
        <v>0</v>
      </c>
      <c r="R71" s="5">
        <f>IFERROR(IF($A71=R$1,"", COUNTIF('raw data'!$B:$B,CONCATENATE($A71,R$1))/SUM(COUNTIF('raw data'!$B:$B,CONCATENATE($A71,R$1)),COUNTIF('raw data'!$C:$C,CONCATENATE($A71,R$1)))),0)</f>
        <v>0</v>
      </c>
      <c r="S71" s="5">
        <f>IFERROR(IF($A71=S$1,"", COUNTIF('raw data'!$B:$B,CONCATENATE($A71,S$1))/SUM(COUNTIF('raw data'!$B:$B,CONCATENATE($A71,S$1)),COUNTIF('raw data'!$C:$C,CONCATENATE($A71,S$1)))),0)</f>
        <v>0</v>
      </c>
      <c r="T71" s="5">
        <f>IFERROR(IF($A71=T$1,"", COUNTIF('raw data'!$B:$B,CONCATENATE($A71,T$1))/SUM(COUNTIF('raw data'!$B:$B,CONCATENATE($A71,T$1)),COUNTIF('raw data'!$C:$C,CONCATENATE($A71,T$1)))),0)</f>
        <v>0</v>
      </c>
      <c r="U71" s="5">
        <f>IFERROR(IF($A71=U$1,"", COUNTIF('raw data'!$B:$B,CONCATENATE($A71,U$1))/SUM(COUNTIF('raw data'!$B:$B,CONCATENATE($A71,U$1)),COUNTIF('raw data'!$C:$C,CONCATENATE($A71,U$1)))),0)</f>
        <v>0</v>
      </c>
      <c r="V71" s="5">
        <f>IFERROR(IF($A71=V$1,"", COUNTIF('raw data'!$B:$B,CONCATENATE($A71,V$1))/SUM(COUNTIF('raw data'!$B:$B,CONCATENATE($A71,V$1)),COUNTIF('raw data'!$C:$C,CONCATENATE($A71,V$1)))),0)</f>
        <v>0</v>
      </c>
      <c r="W71" s="5">
        <f>IFERROR(IF($A71=W$1,"", COUNTIF('raw data'!$B:$B,CONCATENATE($A71,W$1))/SUM(COUNTIF('raw data'!$B:$B,CONCATENATE($A71,W$1)),COUNTIF('raw data'!$C:$C,CONCATENATE($A71,W$1)))),0)</f>
        <v>0</v>
      </c>
      <c r="X71" s="5">
        <f>IFERROR(IF($A71=X$1,"", COUNTIF('raw data'!$B:$B,CONCATENATE($A71,X$1))/SUM(COUNTIF('raw data'!$B:$B,CONCATENATE($A71,X$1)),COUNTIF('raw data'!$C:$C,CONCATENATE($A71,X$1)))),0)</f>
        <v>0</v>
      </c>
      <c r="Y71" s="5">
        <f>IFERROR(IF($A71=Y$1,"", COUNTIF('raw data'!$B:$B,CONCATENATE($A71,Y$1))/SUM(COUNTIF('raw data'!$B:$B,CONCATENATE($A71,Y$1)),COUNTIF('raw data'!$C:$C,CONCATENATE($A71,Y$1)))),0)</f>
        <v>1</v>
      </c>
      <c r="Z71" s="5">
        <f>IFERROR(IF($A71=Z$1,"", COUNTIF('raw data'!$B:$B,CONCATENATE($A71,Z$1))/SUM(COUNTIF('raw data'!$B:$B,CONCATENATE($A71,Z$1)),COUNTIF('raw data'!$C:$C,CONCATENATE($A71,Z$1)))),0)</f>
        <v>0</v>
      </c>
      <c r="AA71" s="5">
        <f>IFERROR(IF($A71=AA$1,"", COUNTIF('raw data'!$B:$B,CONCATENATE($A71,AA$1))/SUM(COUNTIF('raw data'!$B:$B,CONCATENATE($A71,AA$1)),COUNTIF('raw data'!$C:$C,CONCATENATE($A71,AA$1)))),0)</f>
        <v>0</v>
      </c>
      <c r="AB71" s="5">
        <f>IFERROR(IF($A71=AB$1,"", COUNTIF('raw data'!$B:$B,CONCATENATE($A71,AB$1))/SUM(COUNTIF('raw data'!$B:$B,CONCATENATE($A71,AB$1)),COUNTIF('raw data'!$C:$C,CONCATENATE($A71,AB$1)))),0)</f>
        <v>0</v>
      </c>
      <c r="AC71" s="5">
        <f>IFERROR(IF($A71=AC$1,"", COUNTIF('raw data'!$B:$B,CONCATENATE($A71,AC$1))/SUM(COUNTIF('raw data'!$B:$B,CONCATENATE($A71,AC$1)),COUNTIF('raw data'!$C:$C,CONCATENATE($A71,AC$1)))),0)</f>
        <v>0</v>
      </c>
      <c r="AD71" s="5">
        <f>IFERROR(IF($A71=AD$1,"", COUNTIF('raw data'!$B:$B,CONCATENATE($A71,AD$1))/SUM(COUNTIF('raw data'!$B:$B,CONCATENATE($A71,AD$1)),COUNTIF('raw data'!$C:$C,CONCATENATE($A71,AD$1)))),0)</f>
        <v>0</v>
      </c>
      <c r="AE71" s="5">
        <f>IFERROR(IF($A71=AE$1,"", COUNTIF('raw data'!$B:$B,CONCATENATE($A71,AE$1))/SUM(COUNTIF('raw data'!$B:$B,CONCATENATE($A71,AE$1)),COUNTIF('raw data'!$C:$C,CONCATENATE($A71,AE$1)))),0)</f>
        <v>1</v>
      </c>
      <c r="AF71" s="5">
        <f>IFERROR(IF($A71=AF$1,"", COUNTIF('raw data'!$B:$B,CONCATENATE($A71,AF$1))/SUM(COUNTIF('raw data'!$B:$B,CONCATENATE($A71,AF$1)),COUNTIF('raw data'!$C:$C,CONCATENATE($A71,AF$1)))),0)</f>
        <v>0</v>
      </c>
      <c r="AG71" s="5">
        <f>IFERROR(IF($A71=AG$1,"", COUNTIF('raw data'!$B:$B,CONCATENATE($A71,AG$1))/SUM(COUNTIF('raw data'!$B:$B,CONCATENATE($A71,AG$1)),COUNTIF('raw data'!$C:$C,CONCATENATE($A71,AG$1)))),0)</f>
        <v>0</v>
      </c>
      <c r="AH71" s="5">
        <f>IFERROR(IF($A71=AH$1,"", COUNTIF('raw data'!$B:$B,CONCATENATE($A71,AH$1))/SUM(COUNTIF('raw data'!$B:$B,CONCATENATE($A71,AH$1)),COUNTIF('raw data'!$C:$C,CONCATENATE($A71,AH$1)))),0)</f>
        <v>0</v>
      </c>
      <c r="AI71" s="5">
        <f>IFERROR(IF($A71=AI$1,"", COUNTIF('raw data'!$B:$B,CONCATENATE($A71,AI$1))/SUM(COUNTIF('raw data'!$B:$B,CONCATENATE($A71,AI$1)),COUNTIF('raw data'!$C:$C,CONCATENATE($A71,AI$1)))),0)</f>
        <v>0</v>
      </c>
      <c r="AJ71" s="5">
        <f>IFERROR(IF($A71=AJ$1,"", COUNTIF('raw data'!$B:$B,CONCATENATE($A71,AJ$1))/SUM(COUNTIF('raw data'!$B:$B,CONCATENATE($A71,AJ$1)),COUNTIF('raw data'!$C:$C,CONCATENATE($A71,AJ$1)))),0)</f>
        <v>0</v>
      </c>
      <c r="AK71" s="5">
        <f>IFERROR(IF($A71=AK$1,"", COUNTIF('raw data'!$B:$B,CONCATENATE($A71,AK$1))/SUM(COUNTIF('raw data'!$B:$B,CONCATENATE($A71,AK$1)),COUNTIF('raw data'!$C:$C,CONCATENATE($A71,AK$1)))),0)</f>
        <v>0</v>
      </c>
      <c r="AL71" s="5">
        <f>IFERROR(IF($A71=AL$1,"", COUNTIF('raw data'!$B:$B,CONCATENATE($A71,AL$1))/SUM(COUNTIF('raw data'!$B:$B,CONCATENATE($A71,AL$1)),COUNTIF('raw data'!$C:$C,CONCATENATE($A71,AL$1)))),0)</f>
        <v>0</v>
      </c>
      <c r="AM71" s="5">
        <f>IFERROR(IF($A71=AM$1,"", COUNTIF('raw data'!$B:$B,CONCATENATE($A71,AM$1))/SUM(COUNTIF('raw data'!$B:$B,CONCATENATE($A71,AM$1)),COUNTIF('raw data'!$C:$C,CONCATENATE($A71,AM$1)))),0)</f>
        <v>0</v>
      </c>
      <c r="AN71" s="5">
        <f>IFERROR(IF($A71=AN$1,"", COUNTIF('raw data'!$B:$B,CONCATENATE($A71,AN$1))/SUM(COUNTIF('raw data'!$B:$B,CONCATENATE($A71,AN$1)),COUNTIF('raw data'!$C:$C,CONCATENATE($A71,AN$1)))),0)</f>
        <v>0</v>
      </c>
      <c r="AO71" s="5">
        <f>IFERROR(IF($A71=AO$1,"", COUNTIF('raw data'!$B:$B,CONCATENATE($A71,AO$1))/SUM(COUNTIF('raw data'!$B:$B,CONCATENATE($A71,AO$1)),COUNTIF('raw data'!$C:$C,CONCATENATE($A71,AO$1)))),0)</f>
        <v>0</v>
      </c>
      <c r="AP71" s="5">
        <f>IFERROR(IF($A71=AP$1,"", COUNTIF('raw data'!$B:$B,CONCATENATE($A71,AP$1))/SUM(COUNTIF('raw data'!$B:$B,CONCATENATE($A71,AP$1)),COUNTIF('raw data'!$C:$C,CONCATENATE($A71,AP$1)))),0)</f>
        <v>0</v>
      </c>
      <c r="AQ71" s="5">
        <f>IFERROR(IF($A71=AQ$1,"", COUNTIF('raw data'!$B:$B,CONCATENATE($A71,AQ$1))/SUM(COUNTIF('raw data'!$B:$B,CONCATENATE($A71,AQ$1)),COUNTIF('raw data'!$C:$C,CONCATENATE($A71,AQ$1)))),0)</f>
        <v>0</v>
      </c>
      <c r="AR71" s="5">
        <f>IFERROR(IF($A71=AR$1,"", COUNTIF('raw data'!$B:$B,CONCATENATE($A71,AR$1))/SUM(COUNTIF('raw data'!$B:$B,CONCATENATE($A71,AR$1)),COUNTIF('raw data'!$C:$C,CONCATENATE($A71,AR$1)))),0)</f>
        <v>0</v>
      </c>
      <c r="AS71" s="5">
        <f>IFERROR(IF($A71=AS$1,"", COUNTIF('raw data'!$B:$B,CONCATENATE($A71,AS$1))/SUM(COUNTIF('raw data'!$B:$B,CONCATENATE($A71,AS$1)),COUNTIF('raw data'!$C:$C,CONCATENATE($A71,AS$1)))),0)</f>
        <v>0</v>
      </c>
      <c r="AT71" s="5">
        <f>IFERROR(IF($A71=AT$1,"", COUNTIF('raw data'!$B:$B,CONCATENATE($A71,AT$1))/SUM(COUNTIF('raw data'!$B:$B,CONCATENATE($A71,AT$1)),COUNTIF('raw data'!$C:$C,CONCATENATE($A71,AT$1)))),0)</f>
        <v>0</v>
      </c>
      <c r="AU71" s="5">
        <f>IFERROR(IF($A71=AU$1,"", COUNTIF('raw data'!$B:$B,CONCATENATE($A71,AU$1))/SUM(COUNTIF('raw data'!$B:$B,CONCATENATE($A71,AU$1)),COUNTIF('raw data'!$C:$C,CONCATENATE($A71,AU$1)))),0)</f>
        <v>0</v>
      </c>
      <c r="AV71" s="5">
        <f>IFERROR(IF($A71=AV$1,"", COUNTIF('raw data'!$B:$B,CONCATENATE($A71,AV$1))/SUM(COUNTIF('raw data'!$B:$B,CONCATENATE($A71,AV$1)),COUNTIF('raw data'!$C:$C,CONCATENATE($A71,AV$1)))),0)</f>
        <v>0</v>
      </c>
      <c r="AW71" s="5">
        <f>IFERROR(IF($A71=AW$1,"", COUNTIF('raw data'!$B:$B,CONCATENATE($A71,AW$1))/SUM(COUNTIF('raw data'!$B:$B,CONCATENATE($A71,AW$1)),COUNTIF('raw data'!$C:$C,CONCATENATE($A71,AW$1)))),0)</f>
        <v>0</v>
      </c>
      <c r="AX71" s="5">
        <f>IFERROR(IF($A71=AX$1,"", COUNTIF('raw data'!$B:$B,CONCATENATE($A71,AX$1))/SUM(COUNTIF('raw data'!$B:$B,CONCATENATE($A71,AX$1)),COUNTIF('raw data'!$C:$C,CONCATENATE($A71,AX$1)))),0)</f>
        <v>0</v>
      </c>
      <c r="AY71" s="5">
        <f>IFERROR(IF($A71=AY$1,"", COUNTIF('raw data'!$B:$B,CONCATENATE($A71,AY$1))/SUM(COUNTIF('raw data'!$B:$B,CONCATENATE($A71,AY$1)),COUNTIF('raw data'!$C:$C,CONCATENATE($A71,AY$1)))),0)</f>
        <v>0</v>
      </c>
      <c r="AZ71" s="5">
        <f>IFERROR(IF($A71=AZ$1,"", COUNTIF('raw data'!$B:$B,CONCATENATE($A71,AZ$1))/SUM(COUNTIF('raw data'!$B:$B,CONCATENATE($A71,AZ$1)),COUNTIF('raw data'!$C:$C,CONCATENATE($A71,AZ$1)))),0)</f>
        <v>0</v>
      </c>
      <c r="BA71" s="5">
        <f>IFERROR(IF($A71=BA$1,"", COUNTIF('raw data'!$B:$B,CONCATENATE($A71,BA$1))/SUM(COUNTIF('raw data'!$B:$B,CONCATENATE($A71,BA$1)),COUNTIF('raw data'!$C:$C,CONCATENATE($A71,BA$1)))),0)</f>
        <v>0</v>
      </c>
      <c r="BB71" s="5">
        <f>IFERROR(IF($A71=BB$1,"", COUNTIF('raw data'!$B:$B,CONCATENATE($A71,BB$1))/SUM(COUNTIF('raw data'!$B:$B,CONCATENATE($A71,BB$1)),COUNTIF('raw data'!$C:$C,CONCATENATE($A71,BB$1)))),0)</f>
        <v>0</v>
      </c>
      <c r="BC71" s="5">
        <f>IFERROR(IF($A71=BC$1,"", COUNTIF('raw data'!$B:$B,CONCATENATE($A71,BC$1))/SUM(COUNTIF('raw data'!$B:$B,CONCATENATE($A71,BC$1)),COUNTIF('raw data'!$C:$C,CONCATENATE($A71,BC$1)))),0)</f>
        <v>0</v>
      </c>
      <c r="BD71" s="5">
        <f>IFERROR(IF($A71=BD$1,"", COUNTIF('raw data'!$B:$B,CONCATENATE($A71,BD$1))/SUM(COUNTIF('raw data'!$B:$B,CONCATENATE($A71,BD$1)),COUNTIF('raw data'!$C:$C,CONCATENATE($A71,BD$1)))),0)</f>
        <v>0</v>
      </c>
      <c r="BE71" s="5">
        <f>IFERROR(IF($A71=BE$1,"", COUNTIF('raw data'!$B:$B,CONCATENATE($A71,BE$1))/SUM(COUNTIF('raw data'!$B:$B,CONCATENATE($A71,BE$1)),COUNTIF('raw data'!$C:$C,CONCATENATE($A71,BE$1)))),0)</f>
        <v>0</v>
      </c>
      <c r="BF71" s="5">
        <f>IFERROR(IF($A71=BF$1,"", COUNTIF('raw data'!$B:$B,CONCATENATE($A71,BF$1))/SUM(COUNTIF('raw data'!$B:$B,CONCATENATE($A71,BF$1)),COUNTIF('raw data'!$C:$C,CONCATENATE($A71,BF$1)))),0)</f>
        <v>0</v>
      </c>
      <c r="BG71" s="5">
        <f>IFERROR(IF($A71=BG$1,"", COUNTIF('raw data'!$B:$B,CONCATENATE($A71,BG$1))/SUM(COUNTIF('raw data'!$B:$B,CONCATENATE($A71,BG$1)),COUNTIF('raw data'!$C:$C,CONCATENATE($A71,BG$1)))),0)</f>
        <v>0</v>
      </c>
      <c r="BH71" s="5">
        <f>IFERROR(IF($A71=BH$1,"", COUNTIF('raw data'!$B:$B,CONCATENATE($A71,BH$1))/SUM(COUNTIF('raw data'!$B:$B,CONCATENATE($A71,BH$1)),COUNTIF('raw data'!$C:$C,CONCATENATE($A71,BH$1)))),0)</f>
        <v>0</v>
      </c>
      <c r="BI71" s="5">
        <f>IFERROR(IF($A71=BI$1,"", COUNTIF('raw data'!$B:$B,CONCATENATE($A71,BI$1))/SUM(COUNTIF('raw data'!$B:$B,CONCATENATE($A71,BI$1)),COUNTIF('raw data'!$C:$C,CONCATENATE($A71,BI$1)))),0)</f>
        <v>0</v>
      </c>
      <c r="BJ71" s="5">
        <f>IFERROR(IF($A71=BJ$1,"", COUNTIF('raw data'!$B:$B,CONCATENATE($A71,BJ$1))/SUM(COUNTIF('raw data'!$B:$B,CONCATENATE($A71,BJ$1)),COUNTIF('raw data'!$C:$C,CONCATENATE($A71,BJ$1)))),0)</f>
        <v>0</v>
      </c>
      <c r="BK71" s="5">
        <f>IFERROR(IF($A71=BK$1,"", COUNTIF('raw data'!$B:$B,CONCATENATE($A71,BK$1))/SUM(COUNTIF('raw data'!$B:$B,CONCATENATE($A71,BK$1)),COUNTIF('raw data'!$C:$C,CONCATENATE($A71,BK$1)))),0)</f>
        <v>0</v>
      </c>
      <c r="BL71" s="5">
        <f>IFERROR(IF($A71=BL$1,"", COUNTIF('raw data'!$B:$B,CONCATENATE($A71,BL$1))/SUM(COUNTIF('raw data'!$B:$B,CONCATENATE($A71,BL$1)),COUNTIF('raw data'!$C:$C,CONCATENATE($A71,BL$1)))),0)</f>
        <v>0</v>
      </c>
      <c r="BM71" s="5">
        <f>IFERROR(IF($A71=BM$1,"", COUNTIF('raw data'!$B:$B,CONCATENATE($A71,BM$1))/SUM(COUNTIF('raw data'!$B:$B,CONCATENATE($A71,BM$1)),COUNTIF('raw data'!$C:$C,CONCATENATE($A71,BM$1)))),0)</f>
        <v>0</v>
      </c>
      <c r="BN71" s="5">
        <f>IFERROR(IF($A71=BN$1,"", COUNTIF('raw data'!$B:$B,CONCATENATE($A71,BN$1))/SUM(COUNTIF('raw data'!$B:$B,CONCATENATE($A71,BN$1)),COUNTIF('raw data'!$C:$C,CONCATENATE($A71,BN$1)))),0)</f>
        <v>0</v>
      </c>
      <c r="BO71" s="5">
        <f>IFERROR(IF($A71=BO$1,"", COUNTIF('raw data'!$B:$B,CONCATENATE($A71,BO$1))/SUM(COUNTIF('raw data'!$B:$B,CONCATENATE($A71,BO$1)),COUNTIF('raw data'!$C:$C,CONCATENATE($A71,BO$1)))),0)</f>
        <v>0</v>
      </c>
      <c r="BP71" s="5">
        <f>IFERROR(IF($A71=BP$1,"", COUNTIF('raw data'!$B:$B,CONCATENATE($A71,BP$1))/SUM(COUNTIF('raw data'!$B:$B,CONCATENATE($A71,BP$1)),COUNTIF('raw data'!$C:$C,CONCATENATE($A71,BP$1)))),0)</f>
        <v>0</v>
      </c>
      <c r="BQ71" s="5">
        <f>IFERROR(IF($A71=BQ$1,"", COUNTIF('raw data'!$B:$B,CONCATENATE($A71,BQ$1))/SUM(COUNTIF('raw data'!$B:$B,CONCATENATE($A71,BQ$1)),COUNTIF('raw data'!$C:$C,CONCATENATE($A71,BQ$1)))),0)</f>
        <v>0</v>
      </c>
      <c r="BR71" s="5">
        <f>IFERROR(IF($A71=BR$1,"", COUNTIF('raw data'!$B:$B,CONCATENATE($A71,BR$1))/SUM(COUNTIF('raw data'!$B:$B,CONCATENATE($A71,BR$1)),COUNTIF('raw data'!$C:$C,CONCATENATE($A71,BR$1)))),0)</f>
        <v>0</v>
      </c>
      <c r="BS71" s="5" t="str">
        <f>IFERROR(IF($A71=BS$1,"", COUNTIF('raw data'!$B:$B,CONCATENATE($A71,BS$1))/SUM(COUNTIF('raw data'!$B:$B,CONCATENATE($A71,BS$1)),COUNTIF('raw data'!$C:$C,CONCATENATE($A71,BS$1)))),0)</f>
        <v/>
      </c>
      <c r="BT71" s="5">
        <f>IFERROR(IF($A71=BT$1,"", COUNTIF('raw data'!$B:$B,CONCATENATE($A71,BT$1))/SUM(COUNTIF('raw data'!$B:$B,CONCATENATE($A71,BT$1)),COUNTIF('raw data'!$C:$C,CONCATENATE($A71,BT$1)))),0)</f>
        <v>1</v>
      </c>
      <c r="BU71" s="5">
        <f>IFERROR(IF($A71=BU$1,"", COUNTIF('raw data'!$B:$B,CONCATENATE($A71,BU$1))/SUM(COUNTIF('raw data'!$B:$B,CONCATENATE($A71,BU$1)),COUNTIF('raw data'!$C:$C,CONCATENATE($A71,BU$1)))),0)</f>
        <v>0</v>
      </c>
      <c r="BV71" s="5">
        <f>IFERROR(IF($A71=BV$1,"", COUNTIF('raw data'!$B:$B,CONCATENATE($A71,BV$1))/SUM(COUNTIF('raw data'!$B:$B,CONCATENATE($A71,BV$1)),COUNTIF('raw data'!$C:$C,CONCATENATE($A71,BV$1)))),0)</f>
        <v>0</v>
      </c>
      <c r="BW71" s="5">
        <f>IFERROR(IF($A71=BW$1,"", COUNTIF('raw data'!$B:$B,CONCATENATE($A71,BW$1))/SUM(COUNTIF('raw data'!$B:$B,CONCATENATE($A71,BW$1)),COUNTIF('raw data'!$C:$C,CONCATENATE($A71,BW$1)))),0)</f>
        <v>0</v>
      </c>
      <c r="BX71" s="5">
        <f>IFERROR(IF($A71=BX$1,"", COUNTIF('raw data'!$B:$B,CONCATENATE($A71,BX$1))/SUM(COUNTIF('raw data'!$B:$B,CONCATENATE($A71,BX$1)),COUNTIF('raw data'!$C:$C,CONCATENATE($A71,BX$1)))),0)</f>
        <v>0</v>
      </c>
      <c r="BY71" s="5">
        <f>IFERROR(IF($A71=BY$1,"", COUNTIF('raw data'!$B:$B,CONCATENATE($A71,BY$1))/SUM(COUNTIF('raw data'!$B:$B,CONCATENATE($A71,BY$1)),COUNTIF('raw data'!$C:$C,CONCATENATE($A71,BY$1)))),0)</f>
        <v>0</v>
      </c>
      <c r="BZ71" s="5">
        <f>IFERROR(IF($A71=BZ$1,"", COUNTIF('raw data'!$B:$B,CONCATENATE($A71,BZ$1))/SUM(COUNTIF('raw data'!$B:$B,CONCATENATE($A71,BZ$1)),COUNTIF('raw data'!$C:$C,CONCATENATE($A71,BZ$1)))),0)</f>
        <v>0</v>
      </c>
      <c r="CA71" s="5">
        <f>IFERROR(IF($A71=CA$1,"", COUNTIF('raw data'!$B:$B,CONCATENATE($A71,CA$1))/SUM(COUNTIF('raw data'!$B:$B,CONCATENATE($A71,CA$1)),COUNTIF('raw data'!$C:$C,CONCATENATE($A71,CA$1)))),0)</f>
        <v>0</v>
      </c>
    </row>
    <row r="72">
      <c r="A72" s="6" t="str">
        <f>'winlose rates'!A72</f>
        <v>super star</v>
      </c>
      <c r="B72" s="5">
        <f>IFERROR(IF($A72=B$1,"", COUNTIF('raw data'!$B:$B,CONCATENATE($A72,B$1))/SUM(COUNTIF('raw data'!$B:$B,CONCATENATE($A72,B$1)),COUNTIF('raw data'!$C:$C,CONCATENATE($A72,B$1)))),0)</f>
        <v>0</v>
      </c>
      <c r="C72" s="5">
        <f>IFERROR(IF($A72=C$1,"", COUNTIF('raw data'!$B:$B,CONCATENATE($A72,C$1))/SUM(COUNTIF('raw data'!$B:$B,CONCATENATE($A72,C$1)),COUNTIF('raw data'!$C:$C,CONCATENATE($A72,C$1)))),0)</f>
        <v>0</v>
      </c>
      <c r="D72" s="5">
        <f>IFERROR(IF($A72=D$1,"", COUNTIF('raw data'!$B:$B,CONCATENATE($A72,D$1))/SUM(COUNTIF('raw data'!$B:$B,CONCATENATE($A72,D$1)),COUNTIF('raw data'!$C:$C,CONCATENATE($A72,D$1)))),0)</f>
        <v>0</v>
      </c>
      <c r="E72" s="5">
        <f>IFERROR(IF($A72=E$1,"", COUNTIF('raw data'!$B:$B,CONCATENATE($A72,E$1))/SUM(COUNTIF('raw data'!$B:$B,CONCATENATE($A72,E$1)),COUNTIF('raw data'!$C:$C,CONCATENATE($A72,E$1)))),0)</f>
        <v>0</v>
      </c>
      <c r="F72" s="5">
        <f>IFERROR(IF($A72=F$1,"", COUNTIF('raw data'!$B:$B,CONCATENATE($A72,F$1))/SUM(COUNTIF('raw data'!$B:$B,CONCATENATE($A72,F$1)),COUNTIF('raw data'!$C:$C,CONCATENATE($A72,F$1)))),0)</f>
        <v>0</v>
      </c>
      <c r="G72" s="5">
        <f>IFERROR(IF($A72=G$1,"", COUNTIF('raw data'!$B:$B,CONCATENATE($A72,G$1))/SUM(COUNTIF('raw data'!$B:$B,CONCATENATE($A72,G$1)),COUNTIF('raw data'!$C:$C,CONCATENATE($A72,G$1)))),0)</f>
        <v>0</v>
      </c>
      <c r="H72" s="5">
        <f>IFERROR(IF($A72=H$1,"", COUNTIF('raw data'!$B:$B,CONCATENATE($A72,H$1))/SUM(COUNTIF('raw data'!$B:$B,CONCATENATE($A72,H$1)),COUNTIF('raw data'!$C:$C,CONCATENATE($A72,H$1)))),0)</f>
        <v>0</v>
      </c>
      <c r="I72" s="5">
        <f>IFERROR(IF($A72=I$1,"", COUNTIF('raw data'!$B:$B,CONCATENATE($A72,I$1))/SUM(COUNTIF('raw data'!$B:$B,CONCATENATE($A72,I$1)),COUNTIF('raw data'!$C:$C,CONCATENATE($A72,I$1)))),0)</f>
        <v>0</v>
      </c>
      <c r="J72" s="5">
        <f>IFERROR(IF($A72=J$1,"", COUNTIF('raw data'!$B:$B,CONCATENATE($A72,J$1))/SUM(COUNTIF('raw data'!$B:$B,CONCATENATE($A72,J$1)),COUNTIF('raw data'!$C:$C,CONCATENATE($A72,J$1)))),0)</f>
        <v>0</v>
      </c>
      <c r="K72" s="5">
        <f>IFERROR(IF($A72=K$1,"", COUNTIF('raw data'!$B:$B,CONCATENATE($A72,K$1))/SUM(COUNTIF('raw data'!$B:$B,CONCATENATE($A72,K$1)),COUNTIF('raw data'!$C:$C,CONCATENATE($A72,K$1)))),0)</f>
        <v>0</v>
      </c>
      <c r="L72" s="5">
        <f>IFERROR(IF($A72=L$1,"", COUNTIF('raw data'!$B:$B,CONCATENATE($A72,L$1))/SUM(COUNTIF('raw data'!$B:$B,CONCATENATE($A72,L$1)),COUNTIF('raw data'!$C:$C,CONCATENATE($A72,L$1)))),0)</f>
        <v>0</v>
      </c>
      <c r="M72" s="5">
        <f>IFERROR(IF($A72=M$1,"", COUNTIF('raw data'!$B:$B,CONCATENATE($A72,M$1))/SUM(COUNTIF('raw data'!$B:$B,CONCATENATE($A72,M$1)),COUNTIF('raw data'!$C:$C,CONCATENATE($A72,M$1)))),0)</f>
        <v>0</v>
      </c>
      <c r="N72" s="5">
        <f>IFERROR(IF($A72=N$1,"", COUNTIF('raw data'!$B:$B,CONCATENATE($A72,N$1))/SUM(COUNTIF('raw data'!$B:$B,CONCATENATE($A72,N$1)),COUNTIF('raw data'!$C:$C,CONCATENATE($A72,N$1)))),0)</f>
        <v>0</v>
      </c>
      <c r="O72" s="5">
        <f>IFERROR(IF($A72=O$1,"", COUNTIF('raw data'!$B:$B,CONCATENATE($A72,O$1))/SUM(COUNTIF('raw data'!$B:$B,CONCATENATE($A72,O$1)),COUNTIF('raw data'!$C:$C,CONCATENATE($A72,O$1)))),0)</f>
        <v>1</v>
      </c>
      <c r="P72" s="5">
        <f>IFERROR(IF($A72=P$1,"", COUNTIF('raw data'!$B:$B,CONCATENATE($A72,P$1))/SUM(COUNTIF('raw data'!$B:$B,CONCATENATE($A72,P$1)),COUNTIF('raw data'!$C:$C,CONCATENATE($A72,P$1)))),0)</f>
        <v>0</v>
      </c>
      <c r="Q72" s="5">
        <f>IFERROR(IF($A72=Q$1,"", COUNTIF('raw data'!$B:$B,CONCATENATE($A72,Q$1))/SUM(COUNTIF('raw data'!$B:$B,CONCATENATE($A72,Q$1)),COUNTIF('raw data'!$C:$C,CONCATENATE($A72,Q$1)))),0)</f>
        <v>0</v>
      </c>
      <c r="R72" s="5">
        <f>IFERROR(IF($A72=R$1,"", COUNTIF('raw data'!$B:$B,CONCATENATE($A72,R$1))/SUM(COUNTIF('raw data'!$B:$B,CONCATENATE($A72,R$1)),COUNTIF('raw data'!$C:$C,CONCATENATE($A72,R$1)))),0)</f>
        <v>0</v>
      </c>
      <c r="S72" s="5">
        <f>IFERROR(IF($A72=S$1,"", COUNTIF('raw data'!$B:$B,CONCATENATE($A72,S$1))/SUM(COUNTIF('raw data'!$B:$B,CONCATENATE($A72,S$1)),COUNTIF('raw data'!$C:$C,CONCATENATE($A72,S$1)))),0)</f>
        <v>0</v>
      </c>
      <c r="T72" s="5">
        <f>IFERROR(IF($A72=T$1,"", COUNTIF('raw data'!$B:$B,CONCATENATE($A72,T$1))/SUM(COUNTIF('raw data'!$B:$B,CONCATENATE($A72,T$1)),COUNTIF('raw data'!$C:$C,CONCATENATE($A72,T$1)))),0)</f>
        <v>0</v>
      </c>
      <c r="U72" s="5">
        <f>IFERROR(IF($A72=U$1,"", COUNTIF('raw data'!$B:$B,CONCATENATE($A72,U$1))/SUM(COUNTIF('raw data'!$B:$B,CONCATENATE($A72,U$1)),COUNTIF('raw data'!$C:$C,CONCATENATE($A72,U$1)))),0)</f>
        <v>0</v>
      </c>
      <c r="V72" s="5">
        <f>IFERROR(IF($A72=V$1,"", COUNTIF('raw data'!$B:$B,CONCATENATE($A72,V$1))/SUM(COUNTIF('raw data'!$B:$B,CONCATENATE($A72,V$1)),COUNTIF('raw data'!$C:$C,CONCATENATE($A72,V$1)))),0)</f>
        <v>0</v>
      </c>
      <c r="W72" s="5">
        <f>IFERROR(IF($A72=W$1,"", COUNTIF('raw data'!$B:$B,CONCATENATE($A72,W$1))/SUM(COUNTIF('raw data'!$B:$B,CONCATENATE($A72,W$1)),COUNTIF('raw data'!$C:$C,CONCATENATE($A72,W$1)))),0)</f>
        <v>0</v>
      </c>
      <c r="X72" s="5">
        <f>IFERROR(IF($A72=X$1,"", COUNTIF('raw data'!$B:$B,CONCATENATE($A72,X$1))/SUM(COUNTIF('raw data'!$B:$B,CONCATENATE($A72,X$1)),COUNTIF('raw data'!$C:$C,CONCATENATE($A72,X$1)))),0)</f>
        <v>0</v>
      </c>
      <c r="Y72" s="5">
        <f>IFERROR(IF($A72=Y$1,"", COUNTIF('raw data'!$B:$B,CONCATENATE($A72,Y$1))/SUM(COUNTIF('raw data'!$B:$B,CONCATENATE($A72,Y$1)),COUNTIF('raw data'!$C:$C,CONCATENATE($A72,Y$1)))),0)</f>
        <v>0</v>
      </c>
      <c r="Z72" s="5">
        <f>IFERROR(IF($A72=Z$1,"", COUNTIF('raw data'!$B:$B,CONCATENATE($A72,Z$1))/SUM(COUNTIF('raw data'!$B:$B,CONCATENATE($A72,Z$1)),COUNTIF('raw data'!$C:$C,CONCATENATE($A72,Z$1)))),0)</f>
        <v>0</v>
      </c>
      <c r="AA72" s="5">
        <f>IFERROR(IF($A72=AA$1,"", COUNTIF('raw data'!$B:$B,CONCATENATE($A72,AA$1))/SUM(COUNTIF('raw data'!$B:$B,CONCATENATE($A72,AA$1)),COUNTIF('raw data'!$C:$C,CONCATENATE($A72,AA$1)))),0)</f>
        <v>0</v>
      </c>
      <c r="AB72" s="5">
        <f>IFERROR(IF($A72=AB$1,"", COUNTIF('raw data'!$B:$B,CONCATENATE($A72,AB$1))/SUM(COUNTIF('raw data'!$B:$B,CONCATENATE($A72,AB$1)),COUNTIF('raw data'!$C:$C,CONCATENATE($A72,AB$1)))),0)</f>
        <v>0</v>
      </c>
      <c r="AC72" s="5">
        <f>IFERROR(IF($A72=AC$1,"", COUNTIF('raw data'!$B:$B,CONCATENATE($A72,AC$1))/SUM(COUNTIF('raw data'!$B:$B,CONCATENATE($A72,AC$1)),COUNTIF('raw data'!$C:$C,CONCATENATE($A72,AC$1)))),0)</f>
        <v>0</v>
      </c>
      <c r="AD72" s="5">
        <f>IFERROR(IF($A72=AD$1,"", COUNTIF('raw data'!$B:$B,CONCATENATE($A72,AD$1))/SUM(COUNTIF('raw data'!$B:$B,CONCATENATE($A72,AD$1)),COUNTIF('raw data'!$C:$C,CONCATENATE($A72,AD$1)))),0)</f>
        <v>0</v>
      </c>
      <c r="AE72" s="5">
        <f>IFERROR(IF($A72=AE$1,"", COUNTIF('raw data'!$B:$B,CONCATENATE($A72,AE$1))/SUM(COUNTIF('raw data'!$B:$B,CONCATENATE($A72,AE$1)),COUNTIF('raw data'!$C:$C,CONCATENATE($A72,AE$1)))),0)</f>
        <v>0</v>
      </c>
      <c r="AF72" s="5">
        <f>IFERROR(IF($A72=AF$1,"", COUNTIF('raw data'!$B:$B,CONCATENATE($A72,AF$1))/SUM(COUNTIF('raw data'!$B:$B,CONCATENATE($A72,AF$1)),COUNTIF('raw data'!$C:$C,CONCATENATE($A72,AF$1)))),0)</f>
        <v>0</v>
      </c>
      <c r="AG72" s="5">
        <f>IFERROR(IF($A72=AG$1,"", COUNTIF('raw data'!$B:$B,CONCATENATE($A72,AG$1))/SUM(COUNTIF('raw data'!$B:$B,CONCATENATE($A72,AG$1)),COUNTIF('raw data'!$C:$C,CONCATENATE($A72,AG$1)))),0)</f>
        <v>0</v>
      </c>
      <c r="AH72" s="5">
        <f>IFERROR(IF($A72=AH$1,"", COUNTIF('raw data'!$B:$B,CONCATENATE($A72,AH$1))/SUM(COUNTIF('raw data'!$B:$B,CONCATENATE($A72,AH$1)),COUNTIF('raw data'!$C:$C,CONCATENATE($A72,AH$1)))),0)</f>
        <v>0</v>
      </c>
      <c r="AI72" s="5">
        <f>IFERROR(IF($A72=AI$1,"", COUNTIF('raw data'!$B:$B,CONCATENATE($A72,AI$1))/SUM(COUNTIF('raw data'!$B:$B,CONCATENATE($A72,AI$1)),COUNTIF('raw data'!$C:$C,CONCATENATE($A72,AI$1)))),0)</f>
        <v>0</v>
      </c>
      <c r="AJ72" s="5">
        <f>IFERROR(IF($A72=AJ$1,"", COUNTIF('raw data'!$B:$B,CONCATENATE($A72,AJ$1))/SUM(COUNTIF('raw data'!$B:$B,CONCATENATE($A72,AJ$1)),COUNTIF('raw data'!$C:$C,CONCATENATE($A72,AJ$1)))),0)</f>
        <v>0</v>
      </c>
      <c r="AK72" s="5">
        <f>IFERROR(IF($A72=AK$1,"", COUNTIF('raw data'!$B:$B,CONCATENATE($A72,AK$1))/SUM(COUNTIF('raw data'!$B:$B,CONCATENATE($A72,AK$1)),COUNTIF('raw data'!$C:$C,CONCATENATE($A72,AK$1)))),0)</f>
        <v>0</v>
      </c>
      <c r="AL72" s="5">
        <f>IFERROR(IF($A72=AL$1,"", COUNTIF('raw data'!$B:$B,CONCATENATE($A72,AL$1))/SUM(COUNTIF('raw data'!$B:$B,CONCATENATE($A72,AL$1)),COUNTIF('raw data'!$C:$C,CONCATENATE($A72,AL$1)))),0)</f>
        <v>0</v>
      </c>
      <c r="AM72" s="5">
        <f>IFERROR(IF($A72=AM$1,"", COUNTIF('raw data'!$B:$B,CONCATENATE($A72,AM$1))/SUM(COUNTIF('raw data'!$B:$B,CONCATENATE($A72,AM$1)),COUNTIF('raw data'!$C:$C,CONCATENATE($A72,AM$1)))),0)</f>
        <v>0</v>
      </c>
      <c r="AN72" s="5">
        <f>IFERROR(IF($A72=AN$1,"", COUNTIF('raw data'!$B:$B,CONCATENATE($A72,AN$1))/SUM(COUNTIF('raw data'!$B:$B,CONCATENATE($A72,AN$1)),COUNTIF('raw data'!$C:$C,CONCATENATE($A72,AN$1)))),0)</f>
        <v>0</v>
      </c>
      <c r="AO72" s="5">
        <f>IFERROR(IF($A72=AO$1,"", COUNTIF('raw data'!$B:$B,CONCATENATE($A72,AO$1))/SUM(COUNTIF('raw data'!$B:$B,CONCATENATE($A72,AO$1)),COUNTIF('raw data'!$C:$C,CONCATENATE($A72,AO$1)))),0)</f>
        <v>0</v>
      </c>
      <c r="AP72" s="5">
        <f>IFERROR(IF($A72=AP$1,"", COUNTIF('raw data'!$B:$B,CONCATENATE($A72,AP$1))/SUM(COUNTIF('raw data'!$B:$B,CONCATENATE($A72,AP$1)),COUNTIF('raw data'!$C:$C,CONCATENATE($A72,AP$1)))),0)</f>
        <v>0</v>
      </c>
      <c r="AQ72" s="5">
        <f>IFERROR(IF($A72=AQ$1,"", COUNTIF('raw data'!$B:$B,CONCATENATE($A72,AQ$1))/SUM(COUNTIF('raw data'!$B:$B,CONCATENATE($A72,AQ$1)),COUNTIF('raw data'!$C:$C,CONCATENATE($A72,AQ$1)))),0)</f>
        <v>0</v>
      </c>
      <c r="AR72" s="5">
        <f>IFERROR(IF($A72=AR$1,"", COUNTIF('raw data'!$B:$B,CONCATENATE($A72,AR$1))/SUM(COUNTIF('raw data'!$B:$B,CONCATENATE($A72,AR$1)),COUNTIF('raw data'!$C:$C,CONCATENATE($A72,AR$1)))),0)</f>
        <v>0</v>
      </c>
      <c r="AS72" s="5">
        <f>IFERROR(IF($A72=AS$1,"", COUNTIF('raw data'!$B:$B,CONCATENATE($A72,AS$1))/SUM(COUNTIF('raw data'!$B:$B,CONCATENATE($A72,AS$1)),COUNTIF('raw data'!$C:$C,CONCATENATE($A72,AS$1)))),0)</f>
        <v>0</v>
      </c>
      <c r="AT72" s="5">
        <f>IFERROR(IF($A72=AT$1,"", COUNTIF('raw data'!$B:$B,CONCATENATE($A72,AT$1))/SUM(COUNTIF('raw data'!$B:$B,CONCATENATE($A72,AT$1)),COUNTIF('raw data'!$C:$C,CONCATENATE($A72,AT$1)))),0)</f>
        <v>0</v>
      </c>
      <c r="AU72" s="5">
        <f>IFERROR(IF($A72=AU$1,"", COUNTIF('raw data'!$B:$B,CONCATENATE($A72,AU$1))/SUM(COUNTIF('raw data'!$B:$B,CONCATENATE($A72,AU$1)),COUNTIF('raw data'!$C:$C,CONCATENATE($A72,AU$1)))),0)</f>
        <v>0</v>
      </c>
      <c r="AV72" s="5">
        <f>IFERROR(IF($A72=AV$1,"", COUNTIF('raw data'!$B:$B,CONCATENATE($A72,AV$1))/SUM(COUNTIF('raw data'!$B:$B,CONCATENATE($A72,AV$1)),COUNTIF('raw data'!$C:$C,CONCATENATE($A72,AV$1)))),0)</f>
        <v>0</v>
      </c>
      <c r="AW72" s="5">
        <f>IFERROR(IF($A72=AW$1,"", COUNTIF('raw data'!$B:$B,CONCATENATE($A72,AW$1))/SUM(COUNTIF('raw data'!$B:$B,CONCATENATE($A72,AW$1)),COUNTIF('raw data'!$C:$C,CONCATENATE($A72,AW$1)))),0)</f>
        <v>0</v>
      </c>
      <c r="AX72" s="5">
        <f>IFERROR(IF($A72=AX$1,"", COUNTIF('raw data'!$B:$B,CONCATENATE($A72,AX$1))/SUM(COUNTIF('raw data'!$B:$B,CONCATENATE($A72,AX$1)),COUNTIF('raw data'!$C:$C,CONCATENATE($A72,AX$1)))),0)</f>
        <v>0</v>
      </c>
      <c r="AY72" s="5">
        <f>IFERROR(IF($A72=AY$1,"", COUNTIF('raw data'!$B:$B,CONCATENATE($A72,AY$1))/SUM(COUNTIF('raw data'!$B:$B,CONCATENATE($A72,AY$1)),COUNTIF('raw data'!$C:$C,CONCATENATE($A72,AY$1)))),0)</f>
        <v>0</v>
      </c>
      <c r="AZ72" s="5">
        <f>IFERROR(IF($A72=AZ$1,"", COUNTIF('raw data'!$B:$B,CONCATENATE($A72,AZ$1))/SUM(COUNTIF('raw data'!$B:$B,CONCATENATE($A72,AZ$1)),COUNTIF('raw data'!$C:$C,CONCATENATE($A72,AZ$1)))),0)</f>
        <v>0</v>
      </c>
      <c r="BA72" s="5">
        <f>IFERROR(IF($A72=BA$1,"", COUNTIF('raw data'!$B:$B,CONCATENATE($A72,BA$1))/SUM(COUNTIF('raw data'!$B:$B,CONCATENATE($A72,BA$1)),COUNTIF('raw data'!$C:$C,CONCATENATE($A72,BA$1)))),0)</f>
        <v>0</v>
      </c>
      <c r="BB72" s="5">
        <f>IFERROR(IF($A72=BB$1,"", COUNTIF('raw data'!$B:$B,CONCATENATE($A72,BB$1))/SUM(COUNTIF('raw data'!$B:$B,CONCATENATE($A72,BB$1)),COUNTIF('raw data'!$C:$C,CONCATENATE($A72,BB$1)))),0)</f>
        <v>0</v>
      </c>
      <c r="BC72" s="5">
        <f>IFERROR(IF($A72=BC$1,"", COUNTIF('raw data'!$B:$B,CONCATENATE($A72,BC$1))/SUM(COUNTIF('raw data'!$B:$B,CONCATENATE($A72,BC$1)),COUNTIF('raw data'!$C:$C,CONCATENATE($A72,BC$1)))),0)</f>
        <v>0</v>
      </c>
      <c r="BD72" s="5">
        <f>IFERROR(IF($A72=BD$1,"", COUNTIF('raw data'!$B:$B,CONCATENATE($A72,BD$1))/SUM(COUNTIF('raw data'!$B:$B,CONCATENATE($A72,BD$1)),COUNTIF('raw data'!$C:$C,CONCATENATE($A72,BD$1)))),0)</f>
        <v>0</v>
      </c>
      <c r="BE72" s="5">
        <f>IFERROR(IF($A72=BE$1,"", COUNTIF('raw data'!$B:$B,CONCATENATE($A72,BE$1))/SUM(COUNTIF('raw data'!$B:$B,CONCATENATE($A72,BE$1)),COUNTIF('raw data'!$C:$C,CONCATENATE($A72,BE$1)))),0)</f>
        <v>0</v>
      </c>
      <c r="BF72" s="5">
        <f>IFERROR(IF($A72=BF$1,"", COUNTIF('raw data'!$B:$B,CONCATENATE($A72,BF$1))/SUM(COUNTIF('raw data'!$B:$B,CONCATENATE($A72,BF$1)),COUNTIF('raw data'!$C:$C,CONCATENATE($A72,BF$1)))),0)</f>
        <v>0</v>
      </c>
      <c r="BG72" s="5">
        <f>IFERROR(IF($A72=BG$1,"", COUNTIF('raw data'!$B:$B,CONCATENATE($A72,BG$1))/SUM(COUNTIF('raw data'!$B:$B,CONCATENATE($A72,BG$1)),COUNTIF('raw data'!$C:$C,CONCATENATE($A72,BG$1)))),0)</f>
        <v>0</v>
      </c>
      <c r="BH72" s="5">
        <f>IFERROR(IF($A72=BH$1,"", COUNTIF('raw data'!$B:$B,CONCATENATE($A72,BH$1))/SUM(COUNTIF('raw data'!$B:$B,CONCATENATE($A72,BH$1)),COUNTIF('raw data'!$C:$C,CONCATENATE($A72,BH$1)))),0)</f>
        <v>0</v>
      </c>
      <c r="BI72" s="5">
        <f>IFERROR(IF($A72=BI$1,"", COUNTIF('raw data'!$B:$B,CONCATENATE($A72,BI$1))/SUM(COUNTIF('raw data'!$B:$B,CONCATENATE($A72,BI$1)),COUNTIF('raw data'!$C:$C,CONCATENATE($A72,BI$1)))),0)</f>
        <v>0</v>
      </c>
      <c r="BJ72" s="5">
        <f>IFERROR(IF($A72=BJ$1,"", COUNTIF('raw data'!$B:$B,CONCATENATE($A72,BJ$1))/SUM(COUNTIF('raw data'!$B:$B,CONCATENATE($A72,BJ$1)),COUNTIF('raw data'!$C:$C,CONCATENATE($A72,BJ$1)))),0)</f>
        <v>0</v>
      </c>
      <c r="BK72" s="5">
        <f>IFERROR(IF($A72=BK$1,"", COUNTIF('raw data'!$B:$B,CONCATENATE($A72,BK$1))/SUM(COUNTIF('raw data'!$B:$B,CONCATENATE($A72,BK$1)),COUNTIF('raw data'!$C:$C,CONCATENATE($A72,BK$1)))),0)</f>
        <v>1</v>
      </c>
      <c r="BL72" s="5">
        <f>IFERROR(IF($A72=BL$1,"", COUNTIF('raw data'!$B:$B,CONCATENATE($A72,BL$1))/SUM(COUNTIF('raw data'!$B:$B,CONCATENATE($A72,BL$1)),COUNTIF('raw data'!$C:$C,CONCATENATE($A72,BL$1)))),0)</f>
        <v>0</v>
      </c>
      <c r="BM72" s="5">
        <f>IFERROR(IF($A72=BM$1,"", COUNTIF('raw data'!$B:$B,CONCATENATE($A72,BM$1))/SUM(COUNTIF('raw data'!$B:$B,CONCATENATE($A72,BM$1)),COUNTIF('raw data'!$C:$C,CONCATENATE($A72,BM$1)))),0)</f>
        <v>0</v>
      </c>
      <c r="BN72" s="5">
        <f>IFERROR(IF($A72=BN$1,"", COUNTIF('raw data'!$B:$B,CONCATENATE($A72,BN$1))/SUM(COUNTIF('raw data'!$B:$B,CONCATENATE($A72,BN$1)),COUNTIF('raw data'!$C:$C,CONCATENATE($A72,BN$1)))),0)</f>
        <v>0</v>
      </c>
      <c r="BO72" s="5">
        <f>IFERROR(IF($A72=BO$1,"", COUNTIF('raw data'!$B:$B,CONCATENATE($A72,BO$1))/SUM(COUNTIF('raw data'!$B:$B,CONCATENATE($A72,BO$1)),COUNTIF('raw data'!$C:$C,CONCATENATE($A72,BO$1)))),0)</f>
        <v>0</v>
      </c>
      <c r="BP72" s="5">
        <f>IFERROR(IF($A72=BP$1,"", COUNTIF('raw data'!$B:$B,CONCATENATE($A72,BP$1))/SUM(COUNTIF('raw data'!$B:$B,CONCATENATE($A72,BP$1)),COUNTIF('raw data'!$C:$C,CONCATENATE($A72,BP$1)))),0)</f>
        <v>0</v>
      </c>
      <c r="BQ72" s="5">
        <f>IFERROR(IF($A72=BQ$1,"", COUNTIF('raw data'!$B:$B,CONCATENATE($A72,BQ$1))/SUM(COUNTIF('raw data'!$B:$B,CONCATENATE($A72,BQ$1)),COUNTIF('raw data'!$C:$C,CONCATENATE($A72,BQ$1)))),0)</f>
        <v>0</v>
      </c>
      <c r="BR72" s="5">
        <f>IFERROR(IF($A72=BR$1,"", COUNTIF('raw data'!$B:$B,CONCATENATE($A72,BR$1))/SUM(COUNTIF('raw data'!$B:$B,CONCATENATE($A72,BR$1)),COUNTIF('raw data'!$C:$C,CONCATENATE($A72,BR$1)))),0)</f>
        <v>0</v>
      </c>
      <c r="BS72" s="5">
        <f>IFERROR(IF($A72=BS$1,"", COUNTIF('raw data'!$B:$B,CONCATENATE($A72,BS$1))/SUM(COUNTIF('raw data'!$B:$B,CONCATENATE($A72,BS$1)),COUNTIF('raw data'!$C:$C,CONCATENATE($A72,BS$1)))),0)</f>
        <v>0</v>
      </c>
      <c r="BT72" s="5" t="str">
        <f>IFERROR(IF($A72=BT$1,"", COUNTIF('raw data'!$B:$B,CONCATENATE($A72,BT$1))/SUM(COUNTIF('raw data'!$B:$B,CONCATENATE($A72,BT$1)),COUNTIF('raw data'!$C:$C,CONCATENATE($A72,BT$1)))),0)</f>
        <v/>
      </c>
      <c r="BU72" s="5">
        <f>IFERROR(IF($A72=BU$1,"", COUNTIF('raw data'!$B:$B,CONCATENATE($A72,BU$1))/SUM(COUNTIF('raw data'!$B:$B,CONCATENATE($A72,BU$1)),COUNTIF('raw data'!$C:$C,CONCATENATE($A72,BU$1)))),0)</f>
        <v>0</v>
      </c>
      <c r="BV72" s="5">
        <f>IFERROR(IF($A72=BV$1,"", COUNTIF('raw data'!$B:$B,CONCATENATE($A72,BV$1))/SUM(COUNTIF('raw data'!$B:$B,CONCATENATE($A72,BV$1)),COUNTIF('raw data'!$C:$C,CONCATENATE($A72,BV$1)))),0)</f>
        <v>0</v>
      </c>
      <c r="BW72" s="5">
        <f>IFERROR(IF($A72=BW$1,"", COUNTIF('raw data'!$B:$B,CONCATENATE($A72,BW$1))/SUM(COUNTIF('raw data'!$B:$B,CONCATENATE($A72,BW$1)),COUNTIF('raw data'!$C:$C,CONCATENATE($A72,BW$1)))),0)</f>
        <v>0</v>
      </c>
      <c r="BX72" s="5">
        <f>IFERROR(IF($A72=BX$1,"", COUNTIF('raw data'!$B:$B,CONCATENATE($A72,BX$1))/SUM(COUNTIF('raw data'!$B:$B,CONCATENATE($A72,BX$1)),COUNTIF('raw data'!$C:$C,CONCATENATE($A72,BX$1)))),0)</f>
        <v>0</v>
      </c>
      <c r="BY72" s="5">
        <f>IFERROR(IF($A72=BY$1,"", COUNTIF('raw data'!$B:$B,CONCATENATE($A72,BY$1))/SUM(COUNTIF('raw data'!$B:$B,CONCATENATE($A72,BY$1)),COUNTIF('raw data'!$C:$C,CONCATENATE($A72,BY$1)))),0)</f>
        <v>0</v>
      </c>
      <c r="BZ72" s="5">
        <f>IFERROR(IF($A72=BZ$1,"", COUNTIF('raw data'!$B:$B,CONCATENATE($A72,BZ$1))/SUM(COUNTIF('raw data'!$B:$B,CONCATENATE($A72,BZ$1)),COUNTIF('raw data'!$C:$C,CONCATENATE($A72,BZ$1)))),0)</f>
        <v>0</v>
      </c>
      <c r="CA72" s="5">
        <f>IFERROR(IF($A72=CA$1,"", COUNTIF('raw data'!$B:$B,CONCATENATE($A72,CA$1))/SUM(COUNTIF('raw data'!$B:$B,CONCATENATE($A72,CA$1)),COUNTIF('raw data'!$C:$C,CONCATENATE($A72,CA$1)))),0)</f>
        <v>0</v>
      </c>
    </row>
    <row r="73">
      <c r="A73" s="6" t="str">
        <f>'winlose rates'!A73</f>
        <v>thwomp</v>
      </c>
      <c r="B73" s="5">
        <f>IFERROR(IF($A73=B$1,"", COUNTIF('raw data'!$B:$B,CONCATENATE($A73,B$1))/SUM(COUNTIF('raw data'!$B:$B,CONCATENATE($A73,B$1)),COUNTIF('raw data'!$C:$C,CONCATENATE($A73,B$1)))),0)</f>
        <v>0</v>
      </c>
      <c r="C73" s="5">
        <f>IFERROR(IF($A73=C$1,"", COUNTIF('raw data'!$B:$B,CONCATENATE($A73,C$1))/SUM(COUNTIF('raw data'!$B:$B,CONCATENATE($A73,C$1)),COUNTIF('raw data'!$C:$C,CONCATENATE($A73,C$1)))),0)</f>
        <v>0</v>
      </c>
      <c r="D73" s="5">
        <f>IFERROR(IF($A73=D$1,"", COUNTIF('raw data'!$B:$B,CONCATENATE($A73,D$1))/SUM(COUNTIF('raw data'!$B:$B,CONCATENATE($A73,D$1)),COUNTIF('raw data'!$C:$C,CONCATENATE($A73,D$1)))),0)</f>
        <v>0</v>
      </c>
      <c r="E73" s="5">
        <f>IFERROR(IF($A73=E$1,"", COUNTIF('raw data'!$B:$B,CONCATENATE($A73,E$1))/SUM(COUNTIF('raw data'!$B:$B,CONCATENATE($A73,E$1)),COUNTIF('raw data'!$C:$C,CONCATENATE($A73,E$1)))),0)</f>
        <v>0</v>
      </c>
      <c r="F73" s="5">
        <f>IFERROR(IF($A73=F$1,"", COUNTIF('raw data'!$B:$B,CONCATENATE($A73,F$1))/SUM(COUNTIF('raw data'!$B:$B,CONCATENATE($A73,F$1)),COUNTIF('raw data'!$C:$C,CONCATENATE($A73,F$1)))),0)</f>
        <v>0</v>
      </c>
      <c r="G73" s="5">
        <f>IFERROR(IF($A73=G$1,"", COUNTIF('raw data'!$B:$B,CONCATENATE($A73,G$1))/SUM(COUNTIF('raw data'!$B:$B,CONCATENATE($A73,G$1)),COUNTIF('raw data'!$C:$C,CONCATENATE($A73,G$1)))),0)</f>
        <v>0</v>
      </c>
      <c r="H73" s="5">
        <f>IFERROR(IF($A73=H$1,"", COUNTIF('raw data'!$B:$B,CONCATENATE($A73,H$1))/SUM(COUNTIF('raw data'!$B:$B,CONCATENATE($A73,H$1)),COUNTIF('raw data'!$C:$C,CONCATENATE($A73,H$1)))),0)</f>
        <v>0</v>
      </c>
      <c r="I73" s="5">
        <f>IFERROR(IF($A73=I$1,"", COUNTIF('raw data'!$B:$B,CONCATENATE($A73,I$1))/SUM(COUNTIF('raw data'!$B:$B,CONCATENATE($A73,I$1)),COUNTIF('raw data'!$C:$C,CONCATENATE($A73,I$1)))),0)</f>
        <v>0</v>
      </c>
      <c r="J73" s="5">
        <f>IFERROR(IF($A73=J$1,"", COUNTIF('raw data'!$B:$B,CONCATENATE($A73,J$1))/SUM(COUNTIF('raw data'!$B:$B,CONCATENATE($A73,J$1)),COUNTIF('raw data'!$C:$C,CONCATENATE($A73,J$1)))),0)</f>
        <v>0</v>
      </c>
      <c r="K73" s="5">
        <f>IFERROR(IF($A73=K$1,"", COUNTIF('raw data'!$B:$B,CONCATENATE($A73,K$1))/SUM(COUNTIF('raw data'!$B:$B,CONCATENATE($A73,K$1)),COUNTIF('raw data'!$C:$C,CONCATENATE($A73,K$1)))),0)</f>
        <v>0</v>
      </c>
      <c r="L73" s="5">
        <f>IFERROR(IF($A73=L$1,"", COUNTIF('raw data'!$B:$B,CONCATENATE($A73,L$1))/SUM(COUNTIF('raw data'!$B:$B,CONCATENATE($A73,L$1)),COUNTIF('raw data'!$C:$C,CONCATENATE($A73,L$1)))),0)</f>
        <v>0</v>
      </c>
      <c r="M73" s="5">
        <f>IFERROR(IF($A73=M$1,"", COUNTIF('raw data'!$B:$B,CONCATENATE($A73,M$1))/SUM(COUNTIF('raw data'!$B:$B,CONCATENATE($A73,M$1)),COUNTIF('raw data'!$C:$C,CONCATENATE($A73,M$1)))),0)</f>
        <v>0</v>
      </c>
      <c r="N73" s="5">
        <f>IFERROR(IF($A73=N$1,"", COUNTIF('raw data'!$B:$B,CONCATENATE($A73,N$1))/SUM(COUNTIF('raw data'!$B:$B,CONCATENATE($A73,N$1)),COUNTIF('raw data'!$C:$C,CONCATENATE($A73,N$1)))),0)</f>
        <v>0</v>
      </c>
      <c r="O73" s="5">
        <f>IFERROR(IF($A73=O$1,"", COUNTIF('raw data'!$B:$B,CONCATENATE($A73,O$1))/SUM(COUNTIF('raw data'!$B:$B,CONCATENATE($A73,O$1)),COUNTIF('raw data'!$C:$C,CONCATENATE($A73,O$1)))),0)</f>
        <v>0</v>
      </c>
      <c r="P73" s="5">
        <f>IFERROR(IF($A73=P$1,"", COUNTIF('raw data'!$B:$B,CONCATENATE($A73,P$1))/SUM(COUNTIF('raw data'!$B:$B,CONCATENATE($A73,P$1)),COUNTIF('raw data'!$C:$C,CONCATENATE($A73,P$1)))),0)</f>
        <v>0</v>
      </c>
      <c r="Q73" s="5">
        <f>IFERROR(IF($A73=Q$1,"", COUNTIF('raw data'!$B:$B,CONCATENATE($A73,Q$1))/SUM(COUNTIF('raw data'!$B:$B,CONCATENATE($A73,Q$1)),COUNTIF('raw data'!$C:$C,CONCATENATE($A73,Q$1)))),0)</f>
        <v>1</v>
      </c>
      <c r="R73" s="5">
        <f>IFERROR(IF($A73=R$1,"", COUNTIF('raw data'!$B:$B,CONCATENATE($A73,R$1))/SUM(COUNTIF('raw data'!$B:$B,CONCATENATE($A73,R$1)),COUNTIF('raw data'!$C:$C,CONCATENATE($A73,R$1)))),0)</f>
        <v>0</v>
      </c>
      <c r="S73" s="5">
        <f>IFERROR(IF($A73=S$1,"", COUNTIF('raw data'!$B:$B,CONCATENATE($A73,S$1))/SUM(COUNTIF('raw data'!$B:$B,CONCATENATE($A73,S$1)),COUNTIF('raw data'!$C:$C,CONCATENATE($A73,S$1)))),0)</f>
        <v>0</v>
      </c>
      <c r="T73" s="5">
        <f>IFERROR(IF($A73=T$1,"", COUNTIF('raw data'!$B:$B,CONCATENATE($A73,T$1))/SUM(COUNTIF('raw data'!$B:$B,CONCATENATE($A73,T$1)),COUNTIF('raw data'!$C:$C,CONCATENATE($A73,T$1)))),0)</f>
        <v>0</v>
      </c>
      <c r="U73" s="5">
        <f>IFERROR(IF($A73=U$1,"", COUNTIF('raw data'!$B:$B,CONCATENATE($A73,U$1))/SUM(COUNTIF('raw data'!$B:$B,CONCATENATE($A73,U$1)),COUNTIF('raw data'!$C:$C,CONCATENATE($A73,U$1)))),0)</f>
        <v>1</v>
      </c>
      <c r="V73" s="5">
        <f>IFERROR(IF($A73=V$1,"", COUNTIF('raw data'!$B:$B,CONCATENATE($A73,V$1))/SUM(COUNTIF('raw data'!$B:$B,CONCATENATE($A73,V$1)),COUNTIF('raw data'!$C:$C,CONCATENATE($A73,V$1)))),0)</f>
        <v>0</v>
      </c>
      <c r="W73" s="5">
        <f>IFERROR(IF($A73=W$1,"", COUNTIF('raw data'!$B:$B,CONCATENATE($A73,W$1))/SUM(COUNTIF('raw data'!$B:$B,CONCATENATE($A73,W$1)),COUNTIF('raw data'!$C:$C,CONCATENATE($A73,W$1)))),0)</f>
        <v>0</v>
      </c>
      <c r="X73" s="5">
        <f>IFERROR(IF($A73=X$1,"", COUNTIF('raw data'!$B:$B,CONCATENATE($A73,X$1))/SUM(COUNTIF('raw data'!$B:$B,CONCATENATE($A73,X$1)),COUNTIF('raw data'!$C:$C,CONCATENATE($A73,X$1)))),0)</f>
        <v>0</v>
      </c>
      <c r="Y73" s="5">
        <f>IFERROR(IF($A73=Y$1,"", COUNTIF('raw data'!$B:$B,CONCATENATE($A73,Y$1))/SUM(COUNTIF('raw data'!$B:$B,CONCATENATE($A73,Y$1)),COUNTIF('raw data'!$C:$C,CONCATENATE($A73,Y$1)))),0)</f>
        <v>0</v>
      </c>
      <c r="Z73" s="5">
        <f>IFERROR(IF($A73=Z$1,"", COUNTIF('raw data'!$B:$B,CONCATENATE($A73,Z$1))/SUM(COUNTIF('raw data'!$B:$B,CONCATENATE($A73,Z$1)),COUNTIF('raw data'!$C:$C,CONCATENATE($A73,Z$1)))),0)</f>
        <v>0</v>
      </c>
      <c r="AA73" s="5">
        <f>IFERROR(IF($A73=AA$1,"", COUNTIF('raw data'!$B:$B,CONCATENATE($A73,AA$1))/SUM(COUNTIF('raw data'!$B:$B,CONCATENATE($A73,AA$1)),COUNTIF('raw data'!$C:$C,CONCATENATE($A73,AA$1)))),0)</f>
        <v>0</v>
      </c>
      <c r="AB73" s="5">
        <f>IFERROR(IF($A73=AB$1,"", COUNTIF('raw data'!$B:$B,CONCATENATE($A73,AB$1))/SUM(COUNTIF('raw data'!$B:$B,CONCATENATE($A73,AB$1)),COUNTIF('raw data'!$C:$C,CONCATENATE($A73,AB$1)))),0)</f>
        <v>0</v>
      </c>
      <c r="AC73" s="5">
        <f>IFERROR(IF($A73=AC$1,"", COUNTIF('raw data'!$B:$B,CONCATENATE($A73,AC$1))/SUM(COUNTIF('raw data'!$B:$B,CONCATENATE($A73,AC$1)),COUNTIF('raw data'!$C:$C,CONCATENATE($A73,AC$1)))),0)</f>
        <v>1</v>
      </c>
      <c r="AD73" s="5">
        <f>IFERROR(IF($A73=AD$1,"", COUNTIF('raw data'!$B:$B,CONCATENATE($A73,AD$1))/SUM(COUNTIF('raw data'!$B:$B,CONCATENATE($A73,AD$1)),COUNTIF('raw data'!$C:$C,CONCATENATE($A73,AD$1)))),0)</f>
        <v>0</v>
      </c>
      <c r="AE73" s="5">
        <f>IFERROR(IF($A73=AE$1,"", COUNTIF('raw data'!$B:$B,CONCATENATE($A73,AE$1))/SUM(COUNTIF('raw data'!$B:$B,CONCATENATE($A73,AE$1)),COUNTIF('raw data'!$C:$C,CONCATENATE($A73,AE$1)))),0)</f>
        <v>0</v>
      </c>
      <c r="AF73" s="5">
        <f>IFERROR(IF($A73=AF$1,"", COUNTIF('raw data'!$B:$B,CONCATENATE($A73,AF$1))/SUM(COUNTIF('raw data'!$B:$B,CONCATENATE($A73,AF$1)),COUNTIF('raw data'!$C:$C,CONCATENATE($A73,AF$1)))),0)</f>
        <v>0</v>
      </c>
      <c r="AG73" s="5">
        <f>IFERROR(IF($A73=AG$1,"", COUNTIF('raw data'!$B:$B,CONCATENATE($A73,AG$1))/SUM(COUNTIF('raw data'!$B:$B,CONCATENATE($A73,AG$1)),COUNTIF('raw data'!$C:$C,CONCATENATE($A73,AG$1)))),0)</f>
        <v>0</v>
      </c>
      <c r="AH73" s="5">
        <f>IFERROR(IF($A73=AH$1,"", COUNTIF('raw data'!$B:$B,CONCATENATE($A73,AH$1))/SUM(COUNTIF('raw data'!$B:$B,CONCATENATE($A73,AH$1)),COUNTIF('raw data'!$C:$C,CONCATENATE($A73,AH$1)))),0)</f>
        <v>0</v>
      </c>
      <c r="AI73" s="5">
        <f>IFERROR(IF($A73=AI$1,"", COUNTIF('raw data'!$B:$B,CONCATENATE($A73,AI$1))/SUM(COUNTIF('raw data'!$B:$B,CONCATENATE($A73,AI$1)),COUNTIF('raw data'!$C:$C,CONCATENATE($A73,AI$1)))),0)</f>
        <v>0</v>
      </c>
      <c r="AJ73" s="5">
        <f>IFERROR(IF($A73=AJ$1,"", COUNTIF('raw data'!$B:$B,CONCATENATE($A73,AJ$1))/SUM(COUNTIF('raw data'!$B:$B,CONCATENATE($A73,AJ$1)),COUNTIF('raw data'!$C:$C,CONCATENATE($A73,AJ$1)))),0)</f>
        <v>0</v>
      </c>
      <c r="AK73" s="5">
        <f>IFERROR(IF($A73=AK$1,"", COUNTIF('raw data'!$B:$B,CONCATENATE($A73,AK$1))/SUM(COUNTIF('raw data'!$B:$B,CONCATENATE($A73,AK$1)),COUNTIF('raw data'!$C:$C,CONCATENATE($A73,AK$1)))),0)</f>
        <v>0</v>
      </c>
      <c r="AL73" s="5">
        <f>IFERROR(IF($A73=AL$1,"", COUNTIF('raw data'!$B:$B,CONCATENATE($A73,AL$1))/SUM(COUNTIF('raw data'!$B:$B,CONCATENATE($A73,AL$1)),COUNTIF('raw data'!$C:$C,CONCATENATE($A73,AL$1)))),0)</f>
        <v>0</v>
      </c>
      <c r="AM73" s="5">
        <f>IFERROR(IF($A73=AM$1,"", COUNTIF('raw data'!$B:$B,CONCATENATE($A73,AM$1))/SUM(COUNTIF('raw data'!$B:$B,CONCATENATE($A73,AM$1)),COUNTIF('raw data'!$C:$C,CONCATENATE($A73,AM$1)))),0)</f>
        <v>0</v>
      </c>
      <c r="AN73" s="5">
        <f>IFERROR(IF($A73=AN$1,"", COUNTIF('raw data'!$B:$B,CONCATENATE($A73,AN$1))/SUM(COUNTIF('raw data'!$B:$B,CONCATENATE($A73,AN$1)),COUNTIF('raw data'!$C:$C,CONCATENATE($A73,AN$1)))),0)</f>
        <v>0</v>
      </c>
      <c r="AO73" s="5">
        <f>IFERROR(IF($A73=AO$1,"", COUNTIF('raw data'!$B:$B,CONCATENATE($A73,AO$1))/SUM(COUNTIF('raw data'!$B:$B,CONCATENATE($A73,AO$1)),COUNTIF('raw data'!$C:$C,CONCATENATE($A73,AO$1)))),0)</f>
        <v>0</v>
      </c>
      <c r="AP73" s="5">
        <f>IFERROR(IF($A73=AP$1,"", COUNTIF('raw data'!$B:$B,CONCATENATE($A73,AP$1))/SUM(COUNTIF('raw data'!$B:$B,CONCATENATE($A73,AP$1)),COUNTIF('raw data'!$C:$C,CONCATENATE($A73,AP$1)))),0)</f>
        <v>0</v>
      </c>
      <c r="AQ73" s="5">
        <f>IFERROR(IF($A73=AQ$1,"", COUNTIF('raw data'!$B:$B,CONCATENATE($A73,AQ$1))/SUM(COUNTIF('raw data'!$B:$B,CONCATENATE($A73,AQ$1)),COUNTIF('raw data'!$C:$C,CONCATENATE($A73,AQ$1)))),0)</f>
        <v>0</v>
      </c>
      <c r="AR73" s="5">
        <f>IFERROR(IF($A73=AR$1,"", COUNTIF('raw data'!$B:$B,CONCATENATE($A73,AR$1))/SUM(COUNTIF('raw data'!$B:$B,CONCATENATE($A73,AR$1)),COUNTIF('raw data'!$C:$C,CONCATENATE($A73,AR$1)))),0)</f>
        <v>0</v>
      </c>
      <c r="AS73" s="5">
        <f>IFERROR(IF($A73=AS$1,"", COUNTIF('raw data'!$B:$B,CONCATENATE($A73,AS$1))/SUM(COUNTIF('raw data'!$B:$B,CONCATENATE($A73,AS$1)),COUNTIF('raw data'!$C:$C,CONCATENATE($A73,AS$1)))),0)</f>
        <v>0</v>
      </c>
      <c r="AT73" s="5">
        <f>IFERROR(IF($A73=AT$1,"", COUNTIF('raw data'!$B:$B,CONCATENATE($A73,AT$1))/SUM(COUNTIF('raw data'!$B:$B,CONCATENATE($A73,AT$1)),COUNTIF('raw data'!$C:$C,CONCATENATE($A73,AT$1)))),0)</f>
        <v>0</v>
      </c>
      <c r="AU73" s="5">
        <f>IFERROR(IF($A73=AU$1,"", COUNTIF('raw data'!$B:$B,CONCATENATE($A73,AU$1))/SUM(COUNTIF('raw data'!$B:$B,CONCATENATE($A73,AU$1)),COUNTIF('raw data'!$C:$C,CONCATENATE($A73,AU$1)))),0)</f>
        <v>0</v>
      </c>
      <c r="AV73" s="5">
        <f>IFERROR(IF($A73=AV$1,"", COUNTIF('raw data'!$B:$B,CONCATENATE($A73,AV$1))/SUM(COUNTIF('raw data'!$B:$B,CONCATENATE($A73,AV$1)),COUNTIF('raw data'!$C:$C,CONCATENATE($A73,AV$1)))),0)</f>
        <v>0</v>
      </c>
      <c r="AW73" s="5">
        <f>IFERROR(IF($A73=AW$1,"", COUNTIF('raw data'!$B:$B,CONCATENATE($A73,AW$1))/SUM(COUNTIF('raw data'!$B:$B,CONCATENATE($A73,AW$1)),COUNTIF('raw data'!$C:$C,CONCATENATE($A73,AW$1)))),0)</f>
        <v>0</v>
      </c>
      <c r="AX73" s="5">
        <f>IFERROR(IF($A73=AX$1,"", COUNTIF('raw data'!$B:$B,CONCATENATE($A73,AX$1))/SUM(COUNTIF('raw data'!$B:$B,CONCATENATE($A73,AX$1)),COUNTIF('raw data'!$C:$C,CONCATENATE($A73,AX$1)))),0)</f>
        <v>0</v>
      </c>
      <c r="AY73" s="5">
        <f>IFERROR(IF($A73=AY$1,"", COUNTIF('raw data'!$B:$B,CONCATENATE($A73,AY$1))/SUM(COUNTIF('raw data'!$B:$B,CONCATENATE($A73,AY$1)),COUNTIF('raw data'!$C:$C,CONCATENATE($A73,AY$1)))),0)</f>
        <v>0</v>
      </c>
      <c r="AZ73" s="5">
        <f>IFERROR(IF($A73=AZ$1,"", COUNTIF('raw data'!$B:$B,CONCATENATE($A73,AZ$1))/SUM(COUNTIF('raw data'!$B:$B,CONCATENATE($A73,AZ$1)),COUNTIF('raw data'!$C:$C,CONCATENATE($A73,AZ$1)))),0)</f>
        <v>0</v>
      </c>
      <c r="BA73" s="5">
        <f>IFERROR(IF($A73=BA$1,"", COUNTIF('raw data'!$B:$B,CONCATENATE($A73,BA$1))/SUM(COUNTIF('raw data'!$B:$B,CONCATENATE($A73,BA$1)),COUNTIF('raw data'!$C:$C,CONCATENATE($A73,BA$1)))),0)</f>
        <v>0</v>
      </c>
      <c r="BB73" s="5">
        <f>IFERROR(IF($A73=BB$1,"", COUNTIF('raw data'!$B:$B,CONCATENATE($A73,BB$1))/SUM(COUNTIF('raw data'!$B:$B,CONCATENATE($A73,BB$1)),COUNTIF('raw data'!$C:$C,CONCATENATE($A73,BB$1)))),0)</f>
        <v>0</v>
      </c>
      <c r="BC73" s="5">
        <f>IFERROR(IF($A73=BC$1,"", COUNTIF('raw data'!$B:$B,CONCATENATE($A73,BC$1))/SUM(COUNTIF('raw data'!$B:$B,CONCATENATE($A73,BC$1)),COUNTIF('raw data'!$C:$C,CONCATENATE($A73,BC$1)))),0)</f>
        <v>0</v>
      </c>
      <c r="BD73" s="5">
        <f>IFERROR(IF($A73=BD$1,"", COUNTIF('raw data'!$B:$B,CONCATENATE($A73,BD$1))/SUM(COUNTIF('raw data'!$B:$B,CONCATENATE($A73,BD$1)),COUNTIF('raw data'!$C:$C,CONCATENATE($A73,BD$1)))),0)</f>
        <v>0</v>
      </c>
      <c r="BE73" s="5">
        <f>IFERROR(IF($A73=BE$1,"", COUNTIF('raw data'!$B:$B,CONCATENATE($A73,BE$1))/SUM(COUNTIF('raw data'!$B:$B,CONCATENATE($A73,BE$1)),COUNTIF('raw data'!$C:$C,CONCATENATE($A73,BE$1)))),0)</f>
        <v>0</v>
      </c>
      <c r="BF73" s="5">
        <f>IFERROR(IF($A73=BF$1,"", COUNTIF('raw data'!$B:$B,CONCATENATE($A73,BF$1))/SUM(COUNTIF('raw data'!$B:$B,CONCATENATE($A73,BF$1)),COUNTIF('raw data'!$C:$C,CONCATENATE($A73,BF$1)))),0)</f>
        <v>0</v>
      </c>
      <c r="BG73" s="5">
        <f>IFERROR(IF($A73=BG$1,"", COUNTIF('raw data'!$B:$B,CONCATENATE($A73,BG$1))/SUM(COUNTIF('raw data'!$B:$B,CONCATENATE($A73,BG$1)),COUNTIF('raw data'!$C:$C,CONCATENATE($A73,BG$1)))),0)</f>
        <v>0</v>
      </c>
      <c r="BH73" s="5">
        <f>IFERROR(IF($A73=BH$1,"", COUNTIF('raw data'!$B:$B,CONCATENATE($A73,BH$1))/SUM(COUNTIF('raw data'!$B:$B,CONCATENATE($A73,BH$1)),COUNTIF('raw data'!$C:$C,CONCATENATE($A73,BH$1)))),0)</f>
        <v>0</v>
      </c>
      <c r="BI73" s="5">
        <f>IFERROR(IF($A73=BI$1,"", COUNTIF('raw data'!$B:$B,CONCATENATE($A73,BI$1))/SUM(COUNTIF('raw data'!$B:$B,CONCATENATE($A73,BI$1)),COUNTIF('raw data'!$C:$C,CONCATENATE($A73,BI$1)))),0)</f>
        <v>0</v>
      </c>
      <c r="BJ73" s="5">
        <f>IFERROR(IF($A73=BJ$1,"", COUNTIF('raw data'!$B:$B,CONCATENATE($A73,BJ$1))/SUM(COUNTIF('raw data'!$B:$B,CONCATENATE($A73,BJ$1)),COUNTIF('raw data'!$C:$C,CONCATENATE($A73,BJ$1)))),0)</f>
        <v>0</v>
      </c>
      <c r="BK73" s="5">
        <f>IFERROR(IF($A73=BK$1,"", COUNTIF('raw data'!$B:$B,CONCATENATE($A73,BK$1))/SUM(COUNTIF('raw data'!$B:$B,CONCATENATE($A73,BK$1)),COUNTIF('raw data'!$C:$C,CONCATENATE($A73,BK$1)))),0)</f>
        <v>0</v>
      </c>
      <c r="BL73" s="5">
        <f>IFERROR(IF($A73=BL$1,"", COUNTIF('raw data'!$B:$B,CONCATENATE($A73,BL$1))/SUM(COUNTIF('raw data'!$B:$B,CONCATENATE($A73,BL$1)),COUNTIF('raw data'!$C:$C,CONCATENATE($A73,BL$1)))),0)</f>
        <v>0</v>
      </c>
      <c r="BM73" s="5">
        <f>IFERROR(IF($A73=BM$1,"", COUNTIF('raw data'!$B:$B,CONCATENATE($A73,BM$1))/SUM(COUNTIF('raw data'!$B:$B,CONCATENATE($A73,BM$1)),COUNTIF('raw data'!$C:$C,CONCATENATE($A73,BM$1)))),0)</f>
        <v>0</v>
      </c>
      <c r="BN73" s="5">
        <f>IFERROR(IF($A73=BN$1,"", COUNTIF('raw data'!$B:$B,CONCATENATE($A73,BN$1))/SUM(COUNTIF('raw data'!$B:$B,CONCATENATE($A73,BN$1)),COUNTIF('raw data'!$C:$C,CONCATENATE($A73,BN$1)))),0)</f>
        <v>1</v>
      </c>
      <c r="BO73" s="5">
        <f>IFERROR(IF($A73=BO$1,"", COUNTIF('raw data'!$B:$B,CONCATENATE($A73,BO$1))/SUM(COUNTIF('raw data'!$B:$B,CONCATENATE($A73,BO$1)),COUNTIF('raw data'!$C:$C,CONCATENATE($A73,BO$1)))),0)</f>
        <v>0</v>
      </c>
      <c r="BP73" s="5">
        <f>IFERROR(IF($A73=BP$1,"", COUNTIF('raw data'!$B:$B,CONCATENATE($A73,BP$1))/SUM(COUNTIF('raw data'!$B:$B,CONCATENATE($A73,BP$1)),COUNTIF('raw data'!$C:$C,CONCATENATE($A73,BP$1)))),0)</f>
        <v>0</v>
      </c>
      <c r="BQ73" s="5">
        <f>IFERROR(IF($A73=BQ$1,"", COUNTIF('raw data'!$B:$B,CONCATENATE($A73,BQ$1))/SUM(COUNTIF('raw data'!$B:$B,CONCATENATE($A73,BQ$1)),COUNTIF('raw data'!$C:$C,CONCATENATE($A73,BQ$1)))),0)</f>
        <v>0</v>
      </c>
      <c r="BR73" s="5">
        <f>IFERROR(IF($A73=BR$1,"", COUNTIF('raw data'!$B:$B,CONCATENATE($A73,BR$1))/SUM(COUNTIF('raw data'!$B:$B,CONCATENATE($A73,BR$1)),COUNTIF('raw data'!$C:$C,CONCATENATE($A73,BR$1)))),0)</f>
        <v>0</v>
      </c>
      <c r="BS73" s="5">
        <f>IFERROR(IF($A73=BS$1,"", COUNTIF('raw data'!$B:$B,CONCATENATE($A73,BS$1))/SUM(COUNTIF('raw data'!$B:$B,CONCATENATE($A73,BS$1)),COUNTIF('raw data'!$C:$C,CONCATENATE($A73,BS$1)))),0)</f>
        <v>0</v>
      </c>
      <c r="BT73" s="5">
        <f>IFERROR(IF($A73=BT$1,"", COUNTIF('raw data'!$B:$B,CONCATENATE($A73,BT$1))/SUM(COUNTIF('raw data'!$B:$B,CONCATENATE($A73,BT$1)),COUNTIF('raw data'!$C:$C,CONCATENATE($A73,BT$1)))),0)</f>
        <v>0</v>
      </c>
      <c r="BU73" s="5" t="str">
        <f>IFERROR(IF($A73=BU$1,"", COUNTIF('raw data'!$B:$B,CONCATENATE($A73,BU$1))/SUM(COUNTIF('raw data'!$B:$B,CONCATENATE($A73,BU$1)),COUNTIF('raw data'!$C:$C,CONCATENATE($A73,BU$1)))),0)</f>
        <v/>
      </c>
      <c r="BV73" s="5">
        <f>IFERROR(IF($A73=BV$1,"", COUNTIF('raw data'!$B:$B,CONCATENATE($A73,BV$1))/SUM(COUNTIF('raw data'!$B:$B,CONCATENATE($A73,BV$1)),COUNTIF('raw data'!$C:$C,CONCATENATE($A73,BV$1)))),0)</f>
        <v>0</v>
      </c>
      <c r="BW73" s="5">
        <f>IFERROR(IF($A73=BW$1,"", COUNTIF('raw data'!$B:$B,CONCATENATE($A73,BW$1))/SUM(COUNTIF('raw data'!$B:$B,CONCATENATE($A73,BW$1)),COUNTIF('raw data'!$C:$C,CONCATENATE($A73,BW$1)))),0)</f>
        <v>1</v>
      </c>
      <c r="BX73" s="5">
        <f>IFERROR(IF($A73=BX$1,"", COUNTIF('raw data'!$B:$B,CONCATENATE($A73,BX$1))/SUM(COUNTIF('raw data'!$B:$B,CONCATENATE($A73,BX$1)),COUNTIF('raw data'!$C:$C,CONCATENATE($A73,BX$1)))),0)</f>
        <v>0</v>
      </c>
      <c r="BY73" s="5">
        <f>IFERROR(IF($A73=BY$1,"", COUNTIF('raw data'!$B:$B,CONCATENATE($A73,BY$1))/SUM(COUNTIF('raw data'!$B:$B,CONCATENATE($A73,BY$1)),COUNTIF('raw data'!$C:$C,CONCATENATE($A73,BY$1)))),0)</f>
        <v>0</v>
      </c>
      <c r="BZ73" s="5">
        <f>IFERROR(IF($A73=BZ$1,"", COUNTIF('raw data'!$B:$B,CONCATENATE($A73,BZ$1))/SUM(COUNTIF('raw data'!$B:$B,CONCATENATE($A73,BZ$1)),COUNTIF('raw data'!$C:$C,CONCATENATE($A73,BZ$1)))),0)</f>
        <v>0</v>
      </c>
      <c r="CA73" s="5">
        <f>IFERROR(IF($A73=CA$1,"", COUNTIF('raw data'!$B:$B,CONCATENATE($A73,CA$1))/SUM(COUNTIF('raw data'!$B:$B,CONCATENATE($A73,CA$1)),COUNTIF('raw data'!$C:$C,CONCATENATE($A73,CA$1)))),0)</f>
        <v>0</v>
      </c>
    </row>
    <row r="74">
      <c r="A74" s="6" t="str">
        <f>'winlose rates'!A74</f>
        <v>trampoline</v>
      </c>
      <c r="B74" s="5">
        <f>IFERROR(IF($A74=B$1,"", COUNTIF('raw data'!$B:$B,CONCATENATE($A74,B$1))/SUM(COUNTIF('raw data'!$B:$B,CONCATENATE($A74,B$1)),COUNTIF('raw data'!$C:$C,CONCATENATE($A74,B$1)))),0)</f>
        <v>0</v>
      </c>
      <c r="C74" s="5">
        <f>IFERROR(IF($A74=C$1,"", COUNTIF('raw data'!$B:$B,CONCATENATE($A74,C$1))/SUM(COUNTIF('raw data'!$B:$B,CONCATENATE($A74,C$1)),COUNTIF('raw data'!$C:$C,CONCATENATE($A74,C$1)))),0)</f>
        <v>0</v>
      </c>
      <c r="D74" s="5">
        <f>IFERROR(IF($A74=D$1,"", COUNTIF('raw data'!$B:$B,CONCATENATE($A74,D$1))/SUM(COUNTIF('raw data'!$B:$B,CONCATENATE($A74,D$1)),COUNTIF('raw data'!$C:$C,CONCATENATE($A74,D$1)))),0)</f>
        <v>0</v>
      </c>
      <c r="E74" s="5">
        <f>IFERROR(IF($A74=E$1,"", COUNTIF('raw data'!$B:$B,CONCATENATE($A74,E$1))/SUM(COUNTIF('raw data'!$B:$B,CONCATENATE($A74,E$1)),COUNTIF('raw data'!$C:$C,CONCATENATE($A74,E$1)))),0)</f>
        <v>0</v>
      </c>
      <c r="F74" s="5">
        <f>IFERROR(IF($A74=F$1,"", COUNTIF('raw data'!$B:$B,CONCATENATE($A74,F$1))/SUM(COUNTIF('raw data'!$B:$B,CONCATENATE($A74,F$1)),COUNTIF('raw data'!$C:$C,CONCATENATE($A74,F$1)))),0)</f>
        <v>0</v>
      </c>
      <c r="G74" s="5">
        <f>IFERROR(IF($A74=G$1,"", COUNTIF('raw data'!$B:$B,CONCATENATE($A74,G$1))/SUM(COUNTIF('raw data'!$B:$B,CONCATENATE($A74,G$1)),COUNTIF('raw data'!$C:$C,CONCATENATE($A74,G$1)))),0)</f>
        <v>0</v>
      </c>
      <c r="H74" s="5">
        <f>IFERROR(IF($A74=H$1,"", COUNTIF('raw data'!$B:$B,CONCATENATE($A74,H$1))/SUM(COUNTIF('raw data'!$B:$B,CONCATENATE($A74,H$1)),COUNTIF('raw data'!$C:$C,CONCATENATE($A74,H$1)))),0)</f>
        <v>0</v>
      </c>
      <c r="I74" s="5">
        <f>IFERROR(IF($A74=I$1,"", COUNTIF('raw data'!$B:$B,CONCATENATE($A74,I$1))/SUM(COUNTIF('raw data'!$B:$B,CONCATENATE($A74,I$1)),COUNTIF('raw data'!$C:$C,CONCATENATE($A74,I$1)))),0)</f>
        <v>0</v>
      </c>
      <c r="J74" s="5">
        <f>IFERROR(IF($A74=J$1,"", COUNTIF('raw data'!$B:$B,CONCATENATE($A74,J$1))/SUM(COUNTIF('raw data'!$B:$B,CONCATENATE($A74,J$1)),COUNTIF('raw data'!$C:$C,CONCATENATE($A74,J$1)))),0)</f>
        <v>0</v>
      </c>
      <c r="K74" s="5">
        <f>IFERROR(IF($A74=K$1,"", COUNTIF('raw data'!$B:$B,CONCATENATE($A74,K$1))/SUM(COUNTIF('raw data'!$B:$B,CONCATENATE($A74,K$1)),COUNTIF('raw data'!$C:$C,CONCATENATE($A74,K$1)))),0)</f>
        <v>0</v>
      </c>
      <c r="L74" s="5">
        <f>IFERROR(IF($A74=L$1,"", COUNTIF('raw data'!$B:$B,CONCATENATE($A74,L$1))/SUM(COUNTIF('raw data'!$B:$B,CONCATENATE($A74,L$1)),COUNTIF('raw data'!$C:$C,CONCATENATE($A74,L$1)))),0)</f>
        <v>0</v>
      </c>
      <c r="M74" s="5">
        <f>IFERROR(IF($A74=M$1,"", COUNTIF('raw data'!$B:$B,CONCATENATE($A74,M$1))/SUM(COUNTIF('raw data'!$B:$B,CONCATENATE($A74,M$1)),COUNTIF('raw data'!$C:$C,CONCATENATE($A74,M$1)))),0)</f>
        <v>0</v>
      </c>
      <c r="N74" s="5">
        <f>IFERROR(IF($A74=N$1,"", COUNTIF('raw data'!$B:$B,CONCATENATE($A74,N$1))/SUM(COUNTIF('raw data'!$B:$B,CONCATENATE($A74,N$1)),COUNTIF('raw data'!$C:$C,CONCATENATE($A74,N$1)))),0)</f>
        <v>0</v>
      </c>
      <c r="O74" s="5">
        <f>IFERROR(IF($A74=O$1,"", COUNTIF('raw data'!$B:$B,CONCATENATE($A74,O$1))/SUM(COUNTIF('raw data'!$B:$B,CONCATENATE($A74,O$1)),COUNTIF('raw data'!$C:$C,CONCATENATE($A74,O$1)))),0)</f>
        <v>0</v>
      </c>
      <c r="P74" s="5">
        <f>IFERROR(IF($A74=P$1,"", COUNTIF('raw data'!$B:$B,CONCATENATE($A74,P$1))/SUM(COUNTIF('raw data'!$B:$B,CONCATENATE($A74,P$1)),COUNTIF('raw data'!$C:$C,CONCATENATE($A74,P$1)))),0)</f>
        <v>0</v>
      </c>
      <c r="Q74" s="5">
        <f>IFERROR(IF($A74=Q$1,"", COUNTIF('raw data'!$B:$B,CONCATENATE($A74,Q$1))/SUM(COUNTIF('raw data'!$B:$B,CONCATENATE($A74,Q$1)),COUNTIF('raw data'!$C:$C,CONCATENATE($A74,Q$1)))),0)</f>
        <v>0</v>
      </c>
      <c r="R74" s="5">
        <f>IFERROR(IF($A74=R$1,"", COUNTIF('raw data'!$B:$B,CONCATENATE($A74,R$1))/SUM(COUNTIF('raw data'!$B:$B,CONCATENATE($A74,R$1)),COUNTIF('raw data'!$C:$C,CONCATENATE($A74,R$1)))),0)</f>
        <v>0</v>
      </c>
      <c r="S74" s="5">
        <f>IFERROR(IF($A74=S$1,"", COUNTIF('raw data'!$B:$B,CONCATENATE($A74,S$1))/SUM(COUNTIF('raw data'!$B:$B,CONCATENATE($A74,S$1)),COUNTIF('raw data'!$C:$C,CONCATENATE($A74,S$1)))),0)</f>
        <v>0</v>
      </c>
      <c r="T74" s="5">
        <f>IFERROR(IF($A74=T$1,"", COUNTIF('raw data'!$B:$B,CONCATENATE($A74,T$1))/SUM(COUNTIF('raw data'!$B:$B,CONCATENATE($A74,T$1)),COUNTIF('raw data'!$C:$C,CONCATENATE($A74,T$1)))),0)</f>
        <v>1</v>
      </c>
      <c r="U74" s="5">
        <f>IFERROR(IF($A74=U$1,"", COUNTIF('raw data'!$B:$B,CONCATENATE($A74,U$1))/SUM(COUNTIF('raw data'!$B:$B,CONCATENATE($A74,U$1)),COUNTIF('raw data'!$C:$C,CONCATENATE($A74,U$1)))),0)</f>
        <v>0</v>
      </c>
      <c r="V74" s="5">
        <f>IFERROR(IF($A74=V$1,"", COUNTIF('raw data'!$B:$B,CONCATENATE($A74,V$1))/SUM(COUNTIF('raw data'!$B:$B,CONCATENATE($A74,V$1)),COUNTIF('raw data'!$C:$C,CONCATENATE($A74,V$1)))),0)</f>
        <v>0</v>
      </c>
      <c r="W74" s="5">
        <f>IFERROR(IF($A74=W$1,"", COUNTIF('raw data'!$B:$B,CONCATENATE($A74,W$1))/SUM(COUNTIF('raw data'!$B:$B,CONCATENATE($A74,W$1)),COUNTIF('raw data'!$C:$C,CONCATENATE($A74,W$1)))),0)</f>
        <v>0</v>
      </c>
      <c r="X74" s="5">
        <f>IFERROR(IF($A74=X$1,"", COUNTIF('raw data'!$B:$B,CONCATENATE($A74,X$1))/SUM(COUNTIF('raw data'!$B:$B,CONCATENATE($A74,X$1)),COUNTIF('raw data'!$C:$C,CONCATENATE($A74,X$1)))),0)</f>
        <v>0</v>
      </c>
      <c r="Y74" s="5">
        <f>IFERROR(IF($A74=Y$1,"", COUNTIF('raw data'!$B:$B,CONCATENATE($A74,Y$1))/SUM(COUNTIF('raw data'!$B:$B,CONCATENATE($A74,Y$1)),COUNTIF('raw data'!$C:$C,CONCATENATE($A74,Y$1)))),0)</f>
        <v>0</v>
      </c>
      <c r="Z74" s="5">
        <f>IFERROR(IF($A74=Z$1,"", COUNTIF('raw data'!$B:$B,CONCATENATE($A74,Z$1))/SUM(COUNTIF('raw data'!$B:$B,CONCATENATE($A74,Z$1)),COUNTIF('raw data'!$C:$C,CONCATENATE($A74,Z$1)))),0)</f>
        <v>0</v>
      </c>
      <c r="AA74" s="5">
        <f>IFERROR(IF($A74=AA$1,"", COUNTIF('raw data'!$B:$B,CONCATENATE($A74,AA$1))/SUM(COUNTIF('raw data'!$B:$B,CONCATENATE($A74,AA$1)),COUNTIF('raw data'!$C:$C,CONCATENATE($A74,AA$1)))),0)</f>
        <v>0</v>
      </c>
      <c r="AB74" s="5">
        <f>IFERROR(IF($A74=AB$1,"", COUNTIF('raw data'!$B:$B,CONCATENATE($A74,AB$1))/SUM(COUNTIF('raw data'!$B:$B,CONCATENATE($A74,AB$1)),COUNTIF('raw data'!$C:$C,CONCATENATE($A74,AB$1)))),0)</f>
        <v>0</v>
      </c>
      <c r="AC74" s="5">
        <f>IFERROR(IF($A74=AC$1,"", COUNTIF('raw data'!$B:$B,CONCATENATE($A74,AC$1))/SUM(COUNTIF('raw data'!$B:$B,CONCATENATE($A74,AC$1)),COUNTIF('raw data'!$C:$C,CONCATENATE($A74,AC$1)))),0)</f>
        <v>0</v>
      </c>
      <c r="AD74" s="5">
        <f>IFERROR(IF($A74=AD$1,"", COUNTIF('raw data'!$B:$B,CONCATENATE($A74,AD$1))/SUM(COUNTIF('raw data'!$B:$B,CONCATENATE($A74,AD$1)),COUNTIF('raw data'!$C:$C,CONCATENATE($A74,AD$1)))),0)</f>
        <v>0</v>
      </c>
      <c r="AE74" s="5">
        <f>IFERROR(IF($A74=AE$1,"", COUNTIF('raw data'!$B:$B,CONCATENATE($A74,AE$1))/SUM(COUNTIF('raw data'!$B:$B,CONCATENATE($A74,AE$1)),COUNTIF('raw data'!$C:$C,CONCATENATE($A74,AE$1)))),0)</f>
        <v>0</v>
      </c>
      <c r="AF74" s="5">
        <f>IFERROR(IF($A74=AF$1,"", COUNTIF('raw data'!$B:$B,CONCATENATE($A74,AF$1))/SUM(COUNTIF('raw data'!$B:$B,CONCATENATE($A74,AF$1)),COUNTIF('raw data'!$C:$C,CONCATENATE($A74,AF$1)))),0)</f>
        <v>0</v>
      </c>
      <c r="AG74" s="5">
        <f>IFERROR(IF($A74=AG$1,"", COUNTIF('raw data'!$B:$B,CONCATENATE($A74,AG$1))/SUM(COUNTIF('raw data'!$B:$B,CONCATENATE($A74,AG$1)),COUNTIF('raw data'!$C:$C,CONCATENATE($A74,AG$1)))),0)</f>
        <v>0</v>
      </c>
      <c r="AH74" s="5">
        <f>IFERROR(IF($A74=AH$1,"", COUNTIF('raw data'!$B:$B,CONCATENATE($A74,AH$1))/SUM(COUNTIF('raw data'!$B:$B,CONCATENATE($A74,AH$1)),COUNTIF('raw data'!$C:$C,CONCATENATE($A74,AH$1)))),0)</f>
        <v>0</v>
      </c>
      <c r="AI74" s="5">
        <f>IFERROR(IF($A74=AI$1,"", COUNTIF('raw data'!$B:$B,CONCATENATE($A74,AI$1))/SUM(COUNTIF('raw data'!$B:$B,CONCATENATE($A74,AI$1)),COUNTIF('raw data'!$C:$C,CONCATENATE($A74,AI$1)))),0)</f>
        <v>0</v>
      </c>
      <c r="AJ74" s="5">
        <f>IFERROR(IF($A74=AJ$1,"", COUNTIF('raw data'!$B:$B,CONCATENATE($A74,AJ$1))/SUM(COUNTIF('raw data'!$B:$B,CONCATENATE($A74,AJ$1)),COUNTIF('raw data'!$C:$C,CONCATENATE($A74,AJ$1)))),0)</f>
        <v>0</v>
      </c>
      <c r="AK74" s="5">
        <f>IFERROR(IF($A74=AK$1,"", COUNTIF('raw data'!$B:$B,CONCATENATE($A74,AK$1))/SUM(COUNTIF('raw data'!$B:$B,CONCATENATE($A74,AK$1)),COUNTIF('raw data'!$C:$C,CONCATENATE($A74,AK$1)))),0)</f>
        <v>0</v>
      </c>
      <c r="AL74" s="5">
        <f>IFERROR(IF($A74=AL$1,"", COUNTIF('raw data'!$B:$B,CONCATENATE($A74,AL$1))/SUM(COUNTIF('raw data'!$B:$B,CONCATENATE($A74,AL$1)),COUNTIF('raw data'!$C:$C,CONCATENATE($A74,AL$1)))),0)</f>
        <v>0</v>
      </c>
      <c r="AM74" s="5">
        <f>IFERROR(IF($A74=AM$1,"", COUNTIF('raw data'!$B:$B,CONCATENATE($A74,AM$1))/SUM(COUNTIF('raw data'!$B:$B,CONCATENATE($A74,AM$1)),COUNTIF('raw data'!$C:$C,CONCATENATE($A74,AM$1)))),0)</f>
        <v>0</v>
      </c>
      <c r="AN74" s="5">
        <f>IFERROR(IF($A74=AN$1,"", COUNTIF('raw data'!$B:$B,CONCATENATE($A74,AN$1))/SUM(COUNTIF('raw data'!$B:$B,CONCATENATE($A74,AN$1)),COUNTIF('raw data'!$C:$C,CONCATENATE($A74,AN$1)))),0)</f>
        <v>0</v>
      </c>
      <c r="AO74" s="5">
        <f>IFERROR(IF($A74=AO$1,"", COUNTIF('raw data'!$B:$B,CONCATENATE($A74,AO$1))/SUM(COUNTIF('raw data'!$B:$B,CONCATENATE($A74,AO$1)),COUNTIF('raw data'!$C:$C,CONCATENATE($A74,AO$1)))),0)</f>
        <v>0</v>
      </c>
      <c r="AP74" s="5">
        <f>IFERROR(IF($A74=AP$1,"", COUNTIF('raw data'!$B:$B,CONCATENATE($A74,AP$1))/SUM(COUNTIF('raw data'!$B:$B,CONCATENATE($A74,AP$1)),COUNTIF('raw data'!$C:$C,CONCATENATE($A74,AP$1)))),0)</f>
        <v>0</v>
      </c>
      <c r="AQ74" s="5">
        <f>IFERROR(IF($A74=AQ$1,"", COUNTIF('raw data'!$B:$B,CONCATENATE($A74,AQ$1))/SUM(COUNTIF('raw data'!$B:$B,CONCATENATE($A74,AQ$1)),COUNTIF('raw data'!$C:$C,CONCATENATE($A74,AQ$1)))),0)</f>
        <v>0</v>
      </c>
      <c r="AR74" s="5">
        <f>IFERROR(IF($A74=AR$1,"", COUNTIF('raw data'!$B:$B,CONCATENATE($A74,AR$1))/SUM(COUNTIF('raw data'!$B:$B,CONCATENATE($A74,AR$1)),COUNTIF('raw data'!$C:$C,CONCATENATE($A74,AR$1)))),0)</f>
        <v>0</v>
      </c>
      <c r="AS74" s="5">
        <f>IFERROR(IF($A74=AS$1,"", COUNTIF('raw data'!$B:$B,CONCATENATE($A74,AS$1))/SUM(COUNTIF('raw data'!$B:$B,CONCATENATE($A74,AS$1)),COUNTIF('raw data'!$C:$C,CONCATENATE($A74,AS$1)))),0)</f>
        <v>0</v>
      </c>
      <c r="AT74" s="5">
        <f>IFERROR(IF($A74=AT$1,"", COUNTIF('raw data'!$B:$B,CONCATENATE($A74,AT$1))/SUM(COUNTIF('raw data'!$B:$B,CONCATENATE($A74,AT$1)),COUNTIF('raw data'!$C:$C,CONCATENATE($A74,AT$1)))),0)</f>
        <v>0</v>
      </c>
      <c r="AU74" s="5">
        <f>IFERROR(IF($A74=AU$1,"", COUNTIF('raw data'!$B:$B,CONCATENATE($A74,AU$1))/SUM(COUNTIF('raw data'!$B:$B,CONCATENATE($A74,AU$1)),COUNTIF('raw data'!$C:$C,CONCATENATE($A74,AU$1)))),0)</f>
        <v>0</v>
      </c>
      <c r="AV74" s="5">
        <f>IFERROR(IF($A74=AV$1,"", COUNTIF('raw data'!$B:$B,CONCATENATE($A74,AV$1))/SUM(COUNTIF('raw data'!$B:$B,CONCATENATE($A74,AV$1)),COUNTIF('raw data'!$C:$C,CONCATENATE($A74,AV$1)))),0)</f>
        <v>0</v>
      </c>
      <c r="AW74" s="5">
        <f>IFERROR(IF($A74=AW$1,"", COUNTIF('raw data'!$B:$B,CONCATENATE($A74,AW$1))/SUM(COUNTIF('raw data'!$B:$B,CONCATENATE($A74,AW$1)),COUNTIF('raw data'!$C:$C,CONCATENATE($A74,AW$1)))),0)</f>
        <v>0</v>
      </c>
      <c r="AX74" s="5">
        <f>IFERROR(IF($A74=AX$1,"", COUNTIF('raw data'!$B:$B,CONCATENATE($A74,AX$1))/SUM(COUNTIF('raw data'!$B:$B,CONCATENATE($A74,AX$1)),COUNTIF('raw data'!$C:$C,CONCATENATE($A74,AX$1)))),0)</f>
        <v>0</v>
      </c>
      <c r="AY74" s="5">
        <f>IFERROR(IF($A74=AY$1,"", COUNTIF('raw data'!$B:$B,CONCATENATE($A74,AY$1))/SUM(COUNTIF('raw data'!$B:$B,CONCATENATE($A74,AY$1)),COUNTIF('raw data'!$C:$C,CONCATENATE($A74,AY$1)))),0)</f>
        <v>0</v>
      </c>
      <c r="AZ74" s="5">
        <f>IFERROR(IF($A74=AZ$1,"", COUNTIF('raw data'!$B:$B,CONCATENATE($A74,AZ$1))/SUM(COUNTIF('raw data'!$B:$B,CONCATENATE($A74,AZ$1)),COUNTIF('raw data'!$C:$C,CONCATENATE($A74,AZ$1)))),0)</f>
        <v>0</v>
      </c>
      <c r="BA74" s="5">
        <f>IFERROR(IF($A74=BA$1,"", COUNTIF('raw data'!$B:$B,CONCATENATE($A74,BA$1))/SUM(COUNTIF('raw data'!$B:$B,CONCATENATE($A74,BA$1)),COUNTIF('raw data'!$C:$C,CONCATENATE($A74,BA$1)))),0)</f>
        <v>0</v>
      </c>
      <c r="BB74" s="5">
        <f>IFERROR(IF($A74=BB$1,"", COUNTIF('raw data'!$B:$B,CONCATENATE($A74,BB$1))/SUM(COUNTIF('raw data'!$B:$B,CONCATENATE($A74,BB$1)),COUNTIF('raw data'!$C:$C,CONCATENATE($A74,BB$1)))),0)</f>
        <v>0</v>
      </c>
      <c r="BC74" s="5">
        <f>IFERROR(IF($A74=BC$1,"", COUNTIF('raw data'!$B:$B,CONCATENATE($A74,BC$1))/SUM(COUNTIF('raw data'!$B:$B,CONCATENATE($A74,BC$1)),COUNTIF('raw data'!$C:$C,CONCATENATE($A74,BC$1)))),0)</f>
        <v>0</v>
      </c>
      <c r="BD74" s="5">
        <f>IFERROR(IF($A74=BD$1,"", COUNTIF('raw data'!$B:$B,CONCATENATE($A74,BD$1))/SUM(COUNTIF('raw data'!$B:$B,CONCATENATE($A74,BD$1)),COUNTIF('raw data'!$C:$C,CONCATENATE($A74,BD$1)))),0)</f>
        <v>0</v>
      </c>
      <c r="BE74" s="5">
        <f>IFERROR(IF($A74=BE$1,"", COUNTIF('raw data'!$B:$B,CONCATENATE($A74,BE$1))/SUM(COUNTIF('raw data'!$B:$B,CONCATENATE($A74,BE$1)),COUNTIF('raw data'!$C:$C,CONCATENATE($A74,BE$1)))),0)</f>
        <v>0</v>
      </c>
      <c r="BF74" s="5">
        <f>IFERROR(IF($A74=BF$1,"", COUNTIF('raw data'!$B:$B,CONCATENATE($A74,BF$1))/SUM(COUNTIF('raw data'!$B:$B,CONCATENATE($A74,BF$1)),COUNTIF('raw data'!$C:$C,CONCATENATE($A74,BF$1)))),0)</f>
        <v>0</v>
      </c>
      <c r="BG74" s="5">
        <f>IFERROR(IF($A74=BG$1,"", COUNTIF('raw data'!$B:$B,CONCATENATE($A74,BG$1))/SUM(COUNTIF('raw data'!$B:$B,CONCATENATE($A74,BG$1)),COUNTIF('raw data'!$C:$C,CONCATENATE($A74,BG$1)))),0)</f>
        <v>0</v>
      </c>
      <c r="BH74" s="5">
        <f>IFERROR(IF($A74=BH$1,"", COUNTIF('raw data'!$B:$B,CONCATENATE($A74,BH$1))/SUM(COUNTIF('raw data'!$B:$B,CONCATENATE($A74,BH$1)),COUNTIF('raw data'!$C:$C,CONCATENATE($A74,BH$1)))),0)</f>
        <v>0</v>
      </c>
      <c r="BI74" s="5">
        <f>IFERROR(IF($A74=BI$1,"", COUNTIF('raw data'!$B:$B,CONCATENATE($A74,BI$1))/SUM(COUNTIF('raw data'!$B:$B,CONCATENATE($A74,BI$1)),COUNTIF('raw data'!$C:$C,CONCATENATE($A74,BI$1)))),0)</f>
        <v>0</v>
      </c>
      <c r="BJ74" s="5">
        <f>IFERROR(IF($A74=BJ$1,"", COUNTIF('raw data'!$B:$B,CONCATENATE($A74,BJ$1))/SUM(COUNTIF('raw data'!$B:$B,CONCATENATE($A74,BJ$1)),COUNTIF('raw data'!$C:$C,CONCATENATE($A74,BJ$1)))),0)</f>
        <v>0</v>
      </c>
      <c r="BK74" s="5">
        <f>IFERROR(IF($A74=BK$1,"", COUNTIF('raw data'!$B:$B,CONCATENATE($A74,BK$1))/SUM(COUNTIF('raw data'!$B:$B,CONCATENATE($A74,BK$1)),COUNTIF('raw data'!$C:$C,CONCATENATE($A74,BK$1)))),0)</f>
        <v>0</v>
      </c>
      <c r="BL74" s="5">
        <f>IFERROR(IF($A74=BL$1,"", COUNTIF('raw data'!$B:$B,CONCATENATE($A74,BL$1))/SUM(COUNTIF('raw data'!$B:$B,CONCATENATE($A74,BL$1)),COUNTIF('raw data'!$C:$C,CONCATENATE($A74,BL$1)))),0)</f>
        <v>0</v>
      </c>
      <c r="BM74" s="5">
        <f>IFERROR(IF($A74=BM$1,"", COUNTIF('raw data'!$B:$B,CONCATENATE($A74,BM$1))/SUM(COUNTIF('raw data'!$B:$B,CONCATENATE($A74,BM$1)),COUNTIF('raw data'!$C:$C,CONCATENATE($A74,BM$1)))),0)</f>
        <v>0</v>
      </c>
      <c r="BN74" s="5">
        <f>IFERROR(IF($A74=BN$1,"", COUNTIF('raw data'!$B:$B,CONCATENATE($A74,BN$1))/SUM(COUNTIF('raw data'!$B:$B,CONCATENATE($A74,BN$1)),COUNTIF('raw data'!$C:$C,CONCATENATE($A74,BN$1)))),0)</f>
        <v>0</v>
      </c>
      <c r="BO74" s="5">
        <f>IFERROR(IF($A74=BO$1,"", COUNTIF('raw data'!$B:$B,CONCATENATE($A74,BO$1))/SUM(COUNTIF('raw data'!$B:$B,CONCATENATE($A74,BO$1)),COUNTIF('raw data'!$C:$C,CONCATENATE($A74,BO$1)))),0)</f>
        <v>0</v>
      </c>
      <c r="BP74" s="5">
        <f>IFERROR(IF($A74=BP$1,"", COUNTIF('raw data'!$B:$B,CONCATENATE($A74,BP$1))/SUM(COUNTIF('raw data'!$B:$B,CONCATENATE($A74,BP$1)),COUNTIF('raw data'!$C:$C,CONCATENATE($A74,BP$1)))),0)</f>
        <v>0</v>
      </c>
      <c r="BQ74" s="5">
        <f>IFERROR(IF($A74=BQ$1,"", COUNTIF('raw data'!$B:$B,CONCATENATE($A74,BQ$1))/SUM(COUNTIF('raw data'!$B:$B,CONCATENATE($A74,BQ$1)),COUNTIF('raw data'!$C:$C,CONCATENATE($A74,BQ$1)))),0)</f>
        <v>0</v>
      </c>
      <c r="BR74" s="5">
        <f>IFERROR(IF($A74=BR$1,"", COUNTIF('raw data'!$B:$B,CONCATENATE($A74,BR$1))/SUM(COUNTIF('raw data'!$B:$B,CONCATENATE($A74,BR$1)),COUNTIF('raw data'!$C:$C,CONCATENATE($A74,BR$1)))),0)</f>
        <v>0</v>
      </c>
      <c r="BS74" s="5">
        <f>IFERROR(IF($A74=BS$1,"", COUNTIF('raw data'!$B:$B,CONCATENATE($A74,BS$1))/SUM(COUNTIF('raw data'!$B:$B,CONCATENATE($A74,BS$1)),COUNTIF('raw data'!$C:$C,CONCATENATE($A74,BS$1)))),0)</f>
        <v>0</v>
      </c>
      <c r="BT74" s="5">
        <f>IFERROR(IF($A74=BT$1,"", COUNTIF('raw data'!$B:$B,CONCATENATE($A74,BT$1))/SUM(COUNTIF('raw data'!$B:$B,CONCATENATE($A74,BT$1)),COUNTIF('raw data'!$C:$C,CONCATENATE($A74,BT$1)))),0)</f>
        <v>0</v>
      </c>
      <c r="BU74" s="5">
        <f>IFERROR(IF($A74=BU$1,"", COUNTIF('raw data'!$B:$B,CONCATENATE($A74,BU$1))/SUM(COUNTIF('raw data'!$B:$B,CONCATENATE($A74,BU$1)),COUNTIF('raw data'!$C:$C,CONCATENATE($A74,BU$1)))),0)</f>
        <v>0</v>
      </c>
      <c r="BV74" s="5" t="str">
        <f>IFERROR(IF($A74=BV$1,"", COUNTIF('raw data'!$B:$B,CONCATENATE($A74,BV$1))/SUM(COUNTIF('raw data'!$B:$B,CONCATENATE($A74,BV$1)),COUNTIF('raw data'!$C:$C,CONCATENATE($A74,BV$1)))),0)</f>
        <v/>
      </c>
      <c r="BW74" s="5">
        <f>IFERROR(IF($A74=BW$1,"", COUNTIF('raw data'!$B:$B,CONCATENATE($A74,BW$1))/SUM(COUNTIF('raw data'!$B:$B,CONCATENATE($A74,BW$1)),COUNTIF('raw data'!$C:$C,CONCATENATE($A74,BW$1)))),0)</f>
        <v>0</v>
      </c>
      <c r="BX74" s="5">
        <f>IFERROR(IF($A74=BX$1,"", COUNTIF('raw data'!$B:$B,CONCATENATE($A74,BX$1))/SUM(COUNTIF('raw data'!$B:$B,CONCATENATE($A74,BX$1)),COUNTIF('raw data'!$C:$C,CONCATENATE($A74,BX$1)))),0)</f>
        <v>0</v>
      </c>
      <c r="BY74" s="5">
        <f>IFERROR(IF($A74=BY$1,"", COUNTIF('raw data'!$B:$B,CONCATENATE($A74,BY$1))/SUM(COUNTIF('raw data'!$B:$B,CONCATENATE($A74,BY$1)),COUNTIF('raw data'!$C:$C,CONCATENATE($A74,BY$1)))),0)</f>
        <v>0</v>
      </c>
      <c r="BZ74" s="5">
        <f>IFERROR(IF($A74=BZ$1,"", COUNTIF('raw data'!$B:$B,CONCATENATE($A74,BZ$1))/SUM(COUNTIF('raw data'!$B:$B,CONCATENATE($A74,BZ$1)),COUNTIF('raw data'!$C:$C,CONCATENATE($A74,BZ$1)))),0)</f>
        <v>0</v>
      </c>
      <c r="CA74" s="5">
        <f>IFERROR(IF($A74=CA$1,"", COUNTIF('raw data'!$B:$B,CONCATENATE($A74,CA$1))/SUM(COUNTIF('raw data'!$B:$B,CONCATENATE($A74,CA$1)),COUNTIF('raw data'!$C:$C,CONCATENATE($A74,CA$1)))),0)</f>
        <v>0</v>
      </c>
    </row>
    <row r="75">
      <c r="A75" s="6" t="str">
        <f>'winlose rates'!A75</f>
        <v>twister</v>
      </c>
      <c r="B75" s="5">
        <f>IFERROR(IF($A75=B$1,"", COUNTIF('raw data'!$B:$B,CONCATENATE($A75,B$1))/SUM(COUNTIF('raw data'!$B:$B,CONCATENATE($A75,B$1)),COUNTIF('raw data'!$C:$C,CONCATENATE($A75,B$1)))),0)</f>
        <v>0</v>
      </c>
      <c r="C75" s="5">
        <f>IFERROR(IF($A75=C$1,"", COUNTIF('raw data'!$B:$B,CONCATENATE($A75,C$1))/SUM(COUNTIF('raw data'!$B:$B,CONCATENATE($A75,C$1)),COUNTIF('raw data'!$C:$C,CONCATENATE($A75,C$1)))),0)</f>
        <v>0</v>
      </c>
      <c r="D75" s="5">
        <f>IFERROR(IF($A75=D$1,"", COUNTIF('raw data'!$B:$B,CONCATENATE($A75,D$1))/SUM(COUNTIF('raw data'!$B:$B,CONCATENATE($A75,D$1)),COUNTIF('raw data'!$C:$C,CONCATENATE($A75,D$1)))),0)</f>
        <v>0</v>
      </c>
      <c r="E75" s="5">
        <f>IFERROR(IF($A75=E$1,"", COUNTIF('raw data'!$B:$B,CONCATENATE($A75,E$1))/SUM(COUNTIF('raw data'!$B:$B,CONCATENATE($A75,E$1)),COUNTIF('raw data'!$C:$C,CONCATENATE($A75,E$1)))),0)</f>
        <v>0</v>
      </c>
      <c r="F75" s="5">
        <f>IFERROR(IF($A75=F$1,"", COUNTIF('raw data'!$B:$B,CONCATENATE($A75,F$1))/SUM(COUNTIF('raw data'!$B:$B,CONCATENATE($A75,F$1)),COUNTIF('raw data'!$C:$C,CONCATENATE($A75,F$1)))),0)</f>
        <v>1</v>
      </c>
      <c r="G75" s="5">
        <f>IFERROR(IF($A75=G$1,"", COUNTIF('raw data'!$B:$B,CONCATENATE($A75,G$1))/SUM(COUNTIF('raw data'!$B:$B,CONCATENATE($A75,G$1)),COUNTIF('raw data'!$C:$C,CONCATENATE($A75,G$1)))),0)</f>
        <v>0</v>
      </c>
      <c r="H75" s="5">
        <f>IFERROR(IF($A75=H$1,"", COUNTIF('raw data'!$B:$B,CONCATENATE($A75,H$1))/SUM(COUNTIF('raw data'!$B:$B,CONCATENATE($A75,H$1)),COUNTIF('raw data'!$C:$C,CONCATENATE($A75,H$1)))),0)</f>
        <v>0</v>
      </c>
      <c r="I75" s="5">
        <f>IFERROR(IF($A75=I$1,"", COUNTIF('raw data'!$B:$B,CONCATENATE($A75,I$1))/SUM(COUNTIF('raw data'!$B:$B,CONCATENATE($A75,I$1)),COUNTIF('raw data'!$C:$C,CONCATENATE($A75,I$1)))),0)</f>
        <v>0</v>
      </c>
      <c r="J75" s="5">
        <f>IFERROR(IF($A75=J$1,"", COUNTIF('raw data'!$B:$B,CONCATENATE($A75,J$1))/SUM(COUNTIF('raw data'!$B:$B,CONCATENATE($A75,J$1)),COUNTIF('raw data'!$C:$C,CONCATENATE($A75,J$1)))),0)</f>
        <v>0</v>
      </c>
      <c r="K75" s="5">
        <f>IFERROR(IF($A75=K$1,"", COUNTIF('raw data'!$B:$B,CONCATENATE($A75,K$1))/SUM(COUNTIF('raw data'!$B:$B,CONCATENATE($A75,K$1)),COUNTIF('raw data'!$C:$C,CONCATENATE($A75,K$1)))),0)</f>
        <v>0</v>
      </c>
      <c r="L75" s="5">
        <f>IFERROR(IF($A75=L$1,"", COUNTIF('raw data'!$B:$B,CONCATENATE($A75,L$1))/SUM(COUNTIF('raw data'!$B:$B,CONCATENATE($A75,L$1)),COUNTIF('raw data'!$C:$C,CONCATENATE($A75,L$1)))),0)</f>
        <v>0</v>
      </c>
      <c r="M75" s="5">
        <f>IFERROR(IF($A75=M$1,"", COUNTIF('raw data'!$B:$B,CONCATENATE($A75,M$1))/SUM(COUNTIF('raw data'!$B:$B,CONCATENATE($A75,M$1)),COUNTIF('raw data'!$C:$C,CONCATENATE($A75,M$1)))),0)</f>
        <v>0</v>
      </c>
      <c r="N75" s="5">
        <f>IFERROR(IF($A75=N$1,"", COUNTIF('raw data'!$B:$B,CONCATENATE($A75,N$1))/SUM(COUNTIF('raw data'!$B:$B,CONCATENATE($A75,N$1)),COUNTIF('raw data'!$C:$C,CONCATENATE($A75,N$1)))),0)</f>
        <v>0</v>
      </c>
      <c r="O75" s="5">
        <f>IFERROR(IF($A75=O$1,"", COUNTIF('raw data'!$B:$B,CONCATENATE($A75,O$1))/SUM(COUNTIF('raw data'!$B:$B,CONCATENATE($A75,O$1)),COUNTIF('raw data'!$C:$C,CONCATENATE($A75,O$1)))),0)</f>
        <v>0</v>
      </c>
      <c r="P75" s="5">
        <f>IFERROR(IF($A75=P$1,"", COUNTIF('raw data'!$B:$B,CONCATENATE($A75,P$1))/SUM(COUNTIF('raw data'!$B:$B,CONCATENATE($A75,P$1)),COUNTIF('raw data'!$C:$C,CONCATENATE($A75,P$1)))),0)</f>
        <v>0</v>
      </c>
      <c r="Q75" s="5">
        <f>IFERROR(IF($A75=Q$1,"", COUNTIF('raw data'!$B:$B,CONCATENATE($A75,Q$1))/SUM(COUNTIF('raw data'!$B:$B,CONCATENATE($A75,Q$1)),COUNTIF('raw data'!$C:$C,CONCATENATE($A75,Q$1)))),0)</f>
        <v>0</v>
      </c>
      <c r="R75" s="5">
        <f>IFERROR(IF($A75=R$1,"", COUNTIF('raw data'!$B:$B,CONCATENATE($A75,R$1))/SUM(COUNTIF('raw data'!$B:$B,CONCATENATE($A75,R$1)),COUNTIF('raw data'!$C:$C,CONCATENATE($A75,R$1)))),0)</f>
        <v>0</v>
      </c>
      <c r="S75" s="5">
        <f>IFERROR(IF($A75=S$1,"", COUNTIF('raw data'!$B:$B,CONCATENATE($A75,S$1))/SUM(COUNTIF('raw data'!$B:$B,CONCATENATE($A75,S$1)),COUNTIF('raw data'!$C:$C,CONCATENATE($A75,S$1)))),0)</f>
        <v>0</v>
      </c>
      <c r="T75" s="5">
        <f>IFERROR(IF($A75=T$1,"", COUNTIF('raw data'!$B:$B,CONCATENATE($A75,T$1))/SUM(COUNTIF('raw data'!$B:$B,CONCATENATE($A75,T$1)),COUNTIF('raw data'!$C:$C,CONCATENATE($A75,T$1)))),0)</f>
        <v>0</v>
      </c>
      <c r="U75" s="5">
        <f>IFERROR(IF($A75=U$1,"", COUNTIF('raw data'!$B:$B,CONCATENATE($A75,U$1))/SUM(COUNTIF('raw data'!$B:$B,CONCATENATE($A75,U$1)),COUNTIF('raw data'!$C:$C,CONCATENATE($A75,U$1)))),0)</f>
        <v>0</v>
      </c>
      <c r="V75" s="5">
        <f>IFERROR(IF($A75=V$1,"", COUNTIF('raw data'!$B:$B,CONCATENATE($A75,V$1))/SUM(COUNTIF('raw data'!$B:$B,CONCATENATE($A75,V$1)),COUNTIF('raw data'!$C:$C,CONCATENATE($A75,V$1)))),0)</f>
        <v>0</v>
      </c>
      <c r="W75" s="5">
        <f>IFERROR(IF($A75=W$1,"", COUNTIF('raw data'!$B:$B,CONCATENATE($A75,W$1))/SUM(COUNTIF('raw data'!$B:$B,CONCATENATE($A75,W$1)),COUNTIF('raw data'!$C:$C,CONCATENATE($A75,W$1)))),0)</f>
        <v>0</v>
      </c>
      <c r="X75" s="5">
        <f>IFERROR(IF($A75=X$1,"", COUNTIF('raw data'!$B:$B,CONCATENATE($A75,X$1))/SUM(COUNTIF('raw data'!$B:$B,CONCATENATE($A75,X$1)),COUNTIF('raw data'!$C:$C,CONCATENATE($A75,X$1)))),0)</f>
        <v>0</v>
      </c>
      <c r="Y75" s="5">
        <f>IFERROR(IF($A75=Y$1,"", COUNTIF('raw data'!$B:$B,CONCATENATE($A75,Y$1))/SUM(COUNTIF('raw data'!$B:$B,CONCATENATE($A75,Y$1)),COUNTIF('raw data'!$C:$C,CONCATENATE($A75,Y$1)))),0)</f>
        <v>0</v>
      </c>
      <c r="Z75" s="5">
        <f>IFERROR(IF($A75=Z$1,"", COUNTIF('raw data'!$B:$B,CONCATENATE($A75,Z$1))/SUM(COUNTIF('raw data'!$B:$B,CONCATENATE($A75,Z$1)),COUNTIF('raw data'!$C:$C,CONCATENATE($A75,Z$1)))),0)</f>
        <v>0</v>
      </c>
      <c r="AA75" s="5">
        <f>IFERROR(IF($A75=AA$1,"", COUNTIF('raw data'!$B:$B,CONCATENATE($A75,AA$1))/SUM(COUNTIF('raw data'!$B:$B,CONCATENATE($A75,AA$1)),COUNTIF('raw data'!$C:$C,CONCATENATE($A75,AA$1)))),0)</f>
        <v>0</v>
      </c>
      <c r="AB75" s="5">
        <f>IFERROR(IF($A75=AB$1,"", COUNTIF('raw data'!$B:$B,CONCATENATE($A75,AB$1))/SUM(COUNTIF('raw data'!$B:$B,CONCATENATE($A75,AB$1)),COUNTIF('raw data'!$C:$C,CONCATENATE($A75,AB$1)))),0)</f>
        <v>0</v>
      </c>
      <c r="AC75" s="5">
        <f>IFERROR(IF($A75=AC$1,"", COUNTIF('raw data'!$B:$B,CONCATENATE($A75,AC$1))/SUM(COUNTIF('raw data'!$B:$B,CONCATENATE($A75,AC$1)),COUNTIF('raw data'!$C:$C,CONCATENATE($A75,AC$1)))),0)</f>
        <v>0</v>
      </c>
      <c r="AD75" s="5">
        <f>IFERROR(IF($A75=AD$1,"", COUNTIF('raw data'!$B:$B,CONCATENATE($A75,AD$1))/SUM(COUNTIF('raw data'!$B:$B,CONCATENATE($A75,AD$1)),COUNTIF('raw data'!$C:$C,CONCATENATE($A75,AD$1)))),0)</f>
        <v>1</v>
      </c>
      <c r="AE75" s="5">
        <f>IFERROR(IF($A75=AE$1,"", COUNTIF('raw data'!$B:$B,CONCATENATE($A75,AE$1))/SUM(COUNTIF('raw data'!$B:$B,CONCATENATE($A75,AE$1)),COUNTIF('raw data'!$C:$C,CONCATENATE($A75,AE$1)))),0)</f>
        <v>0</v>
      </c>
      <c r="AF75" s="5">
        <f>IFERROR(IF($A75=AF$1,"", COUNTIF('raw data'!$B:$B,CONCATENATE($A75,AF$1))/SUM(COUNTIF('raw data'!$B:$B,CONCATENATE($A75,AF$1)),COUNTIF('raw data'!$C:$C,CONCATENATE($A75,AF$1)))),0)</f>
        <v>0</v>
      </c>
      <c r="AG75" s="5">
        <f>IFERROR(IF($A75=AG$1,"", COUNTIF('raw data'!$B:$B,CONCATENATE($A75,AG$1))/SUM(COUNTIF('raw data'!$B:$B,CONCATENATE($A75,AG$1)),COUNTIF('raw data'!$C:$C,CONCATENATE($A75,AG$1)))),0)</f>
        <v>0</v>
      </c>
      <c r="AH75" s="5">
        <f>IFERROR(IF($A75=AH$1,"", COUNTIF('raw data'!$B:$B,CONCATENATE($A75,AH$1))/SUM(COUNTIF('raw data'!$B:$B,CONCATENATE($A75,AH$1)),COUNTIF('raw data'!$C:$C,CONCATENATE($A75,AH$1)))),0)</f>
        <v>0</v>
      </c>
      <c r="AI75" s="5">
        <f>IFERROR(IF($A75=AI$1,"", COUNTIF('raw data'!$B:$B,CONCATENATE($A75,AI$1))/SUM(COUNTIF('raw data'!$B:$B,CONCATENATE($A75,AI$1)),COUNTIF('raw data'!$C:$C,CONCATENATE($A75,AI$1)))),0)</f>
        <v>0</v>
      </c>
      <c r="AJ75" s="5">
        <f>IFERROR(IF($A75=AJ$1,"", COUNTIF('raw data'!$B:$B,CONCATENATE($A75,AJ$1))/SUM(COUNTIF('raw data'!$B:$B,CONCATENATE($A75,AJ$1)),COUNTIF('raw data'!$C:$C,CONCATENATE($A75,AJ$1)))),0)</f>
        <v>0</v>
      </c>
      <c r="AK75" s="5">
        <f>IFERROR(IF($A75=AK$1,"", COUNTIF('raw data'!$B:$B,CONCATENATE($A75,AK$1))/SUM(COUNTIF('raw data'!$B:$B,CONCATENATE($A75,AK$1)),COUNTIF('raw data'!$C:$C,CONCATENATE($A75,AK$1)))),0)</f>
        <v>0</v>
      </c>
      <c r="AL75" s="5">
        <f>IFERROR(IF($A75=AL$1,"", COUNTIF('raw data'!$B:$B,CONCATENATE($A75,AL$1))/SUM(COUNTIF('raw data'!$B:$B,CONCATENATE($A75,AL$1)),COUNTIF('raw data'!$C:$C,CONCATENATE($A75,AL$1)))),0)</f>
        <v>0</v>
      </c>
      <c r="AM75" s="5">
        <f>IFERROR(IF($A75=AM$1,"", COUNTIF('raw data'!$B:$B,CONCATENATE($A75,AM$1))/SUM(COUNTIF('raw data'!$B:$B,CONCATENATE($A75,AM$1)),COUNTIF('raw data'!$C:$C,CONCATENATE($A75,AM$1)))),0)</f>
        <v>0</v>
      </c>
      <c r="AN75" s="5">
        <f>IFERROR(IF($A75=AN$1,"", COUNTIF('raw data'!$B:$B,CONCATENATE($A75,AN$1))/SUM(COUNTIF('raw data'!$B:$B,CONCATENATE($A75,AN$1)),COUNTIF('raw data'!$C:$C,CONCATENATE($A75,AN$1)))),0)</f>
        <v>0</v>
      </c>
      <c r="AO75" s="5">
        <f>IFERROR(IF($A75=AO$1,"", COUNTIF('raw data'!$B:$B,CONCATENATE($A75,AO$1))/SUM(COUNTIF('raw data'!$B:$B,CONCATENATE($A75,AO$1)),COUNTIF('raw data'!$C:$C,CONCATENATE($A75,AO$1)))),0)</f>
        <v>0</v>
      </c>
      <c r="AP75" s="5">
        <f>IFERROR(IF($A75=AP$1,"", COUNTIF('raw data'!$B:$B,CONCATENATE($A75,AP$1))/SUM(COUNTIF('raw data'!$B:$B,CONCATENATE($A75,AP$1)),COUNTIF('raw data'!$C:$C,CONCATENATE($A75,AP$1)))),0)</f>
        <v>0</v>
      </c>
      <c r="AQ75" s="5">
        <f>IFERROR(IF($A75=AQ$1,"", COUNTIF('raw data'!$B:$B,CONCATENATE($A75,AQ$1))/SUM(COUNTIF('raw data'!$B:$B,CONCATENATE($A75,AQ$1)),COUNTIF('raw data'!$C:$C,CONCATENATE($A75,AQ$1)))),0)</f>
        <v>0</v>
      </c>
      <c r="AR75" s="5">
        <f>IFERROR(IF($A75=AR$1,"", COUNTIF('raw data'!$B:$B,CONCATENATE($A75,AR$1))/SUM(COUNTIF('raw data'!$B:$B,CONCATENATE($A75,AR$1)),COUNTIF('raw data'!$C:$C,CONCATENATE($A75,AR$1)))),0)</f>
        <v>0</v>
      </c>
      <c r="AS75" s="5">
        <f>IFERROR(IF($A75=AS$1,"", COUNTIF('raw data'!$B:$B,CONCATENATE($A75,AS$1))/SUM(COUNTIF('raw data'!$B:$B,CONCATENATE($A75,AS$1)),COUNTIF('raw data'!$C:$C,CONCATENATE($A75,AS$1)))),0)</f>
        <v>0</v>
      </c>
      <c r="AT75" s="5">
        <f>IFERROR(IF($A75=AT$1,"", COUNTIF('raw data'!$B:$B,CONCATENATE($A75,AT$1))/SUM(COUNTIF('raw data'!$B:$B,CONCATENATE($A75,AT$1)),COUNTIF('raw data'!$C:$C,CONCATENATE($A75,AT$1)))),0)</f>
        <v>0</v>
      </c>
      <c r="AU75" s="5">
        <f>IFERROR(IF($A75=AU$1,"", COUNTIF('raw data'!$B:$B,CONCATENATE($A75,AU$1))/SUM(COUNTIF('raw data'!$B:$B,CONCATENATE($A75,AU$1)),COUNTIF('raw data'!$C:$C,CONCATENATE($A75,AU$1)))),0)</f>
        <v>0</v>
      </c>
      <c r="AV75" s="5">
        <f>IFERROR(IF($A75=AV$1,"", COUNTIF('raw data'!$B:$B,CONCATENATE($A75,AV$1))/SUM(COUNTIF('raw data'!$B:$B,CONCATENATE($A75,AV$1)),COUNTIF('raw data'!$C:$C,CONCATENATE($A75,AV$1)))),0)</f>
        <v>0</v>
      </c>
      <c r="AW75" s="5">
        <f>IFERROR(IF($A75=AW$1,"", COUNTIF('raw data'!$B:$B,CONCATENATE($A75,AW$1))/SUM(COUNTIF('raw data'!$B:$B,CONCATENATE($A75,AW$1)),COUNTIF('raw data'!$C:$C,CONCATENATE($A75,AW$1)))),0)</f>
        <v>0</v>
      </c>
      <c r="AX75" s="5">
        <f>IFERROR(IF($A75=AX$1,"", COUNTIF('raw data'!$B:$B,CONCATENATE($A75,AX$1))/SUM(COUNTIF('raw data'!$B:$B,CONCATENATE($A75,AX$1)),COUNTIF('raw data'!$C:$C,CONCATENATE($A75,AX$1)))),0)</f>
        <v>0</v>
      </c>
      <c r="AY75" s="5">
        <f>IFERROR(IF($A75=AY$1,"", COUNTIF('raw data'!$B:$B,CONCATENATE($A75,AY$1))/SUM(COUNTIF('raw data'!$B:$B,CONCATENATE($A75,AY$1)),COUNTIF('raw data'!$C:$C,CONCATENATE($A75,AY$1)))),0)</f>
        <v>0</v>
      </c>
      <c r="AZ75" s="5">
        <f>IFERROR(IF($A75=AZ$1,"", COUNTIF('raw data'!$B:$B,CONCATENATE($A75,AZ$1))/SUM(COUNTIF('raw data'!$B:$B,CONCATENATE($A75,AZ$1)),COUNTIF('raw data'!$C:$C,CONCATENATE($A75,AZ$1)))),0)</f>
        <v>0</v>
      </c>
      <c r="BA75" s="5">
        <f>IFERROR(IF($A75=BA$1,"", COUNTIF('raw data'!$B:$B,CONCATENATE($A75,BA$1))/SUM(COUNTIF('raw data'!$B:$B,CONCATENATE($A75,BA$1)),COUNTIF('raw data'!$C:$C,CONCATENATE($A75,BA$1)))),0)</f>
        <v>0</v>
      </c>
      <c r="BB75" s="5">
        <f>IFERROR(IF($A75=BB$1,"", COUNTIF('raw data'!$B:$B,CONCATENATE($A75,BB$1))/SUM(COUNTIF('raw data'!$B:$B,CONCATENATE($A75,BB$1)),COUNTIF('raw data'!$C:$C,CONCATENATE($A75,BB$1)))),0)</f>
        <v>0</v>
      </c>
      <c r="BC75" s="5">
        <f>IFERROR(IF($A75=BC$1,"", COUNTIF('raw data'!$B:$B,CONCATENATE($A75,BC$1))/SUM(COUNTIF('raw data'!$B:$B,CONCATENATE($A75,BC$1)),COUNTIF('raw data'!$C:$C,CONCATENATE($A75,BC$1)))),0)</f>
        <v>0</v>
      </c>
      <c r="BD75" s="5">
        <f>IFERROR(IF($A75=BD$1,"", COUNTIF('raw data'!$B:$B,CONCATENATE($A75,BD$1))/SUM(COUNTIF('raw data'!$B:$B,CONCATENATE($A75,BD$1)),COUNTIF('raw data'!$C:$C,CONCATENATE($A75,BD$1)))),0)</f>
        <v>0</v>
      </c>
      <c r="BE75" s="5">
        <f>IFERROR(IF($A75=BE$1,"", COUNTIF('raw data'!$B:$B,CONCATENATE($A75,BE$1))/SUM(COUNTIF('raw data'!$B:$B,CONCATENATE($A75,BE$1)),COUNTIF('raw data'!$C:$C,CONCATENATE($A75,BE$1)))),0)</f>
        <v>0</v>
      </c>
      <c r="BF75" s="5">
        <f>IFERROR(IF($A75=BF$1,"", COUNTIF('raw data'!$B:$B,CONCATENATE($A75,BF$1))/SUM(COUNTIF('raw data'!$B:$B,CONCATENATE($A75,BF$1)),COUNTIF('raw data'!$C:$C,CONCATENATE($A75,BF$1)))),0)</f>
        <v>0</v>
      </c>
      <c r="BG75" s="5">
        <f>IFERROR(IF($A75=BG$1,"", COUNTIF('raw data'!$B:$B,CONCATENATE($A75,BG$1))/SUM(COUNTIF('raw data'!$B:$B,CONCATENATE($A75,BG$1)),COUNTIF('raw data'!$C:$C,CONCATENATE($A75,BG$1)))),0)</f>
        <v>0</v>
      </c>
      <c r="BH75" s="5">
        <f>IFERROR(IF($A75=BH$1,"", COUNTIF('raw data'!$B:$B,CONCATENATE($A75,BH$1))/SUM(COUNTIF('raw data'!$B:$B,CONCATENATE($A75,BH$1)),COUNTIF('raw data'!$C:$C,CONCATENATE($A75,BH$1)))),0)</f>
        <v>0</v>
      </c>
      <c r="BI75" s="5">
        <f>IFERROR(IF($A75=BI$1,"", COUNTIF('raw data'!$B:$B,CONCATENATE($A75,BI$1))/SUM(COUNTIF('raw data'!$B:$B,CONCATENATE($A75,BI$1)),COUNTIF('raw data'!$C:$C,CONCATENATE($A75,BI$1)))),0)</f>
        <v>1</v>
      </c>
      <c r="BJ75" s="5">
        <f>IFERROR(IF($A75=BJ$1,"", COUNTIF('raw data'!$B:$B,CONCATENATE($A75,BJ$1))/SUM(COUNTIF('raw data'!$B:$B,CONCATENATE($A75,BJ$1)),COUNTIF('raw data'!$C:$C,CONCATENATE($A75,BJ$1)))),0)</f>
        <v>0</v>
      </c>
      <c r="BK75" s="5">
        <f>IFERROR(IF($A75=BK$1,"", COUNTIF('raw data'!$B:$B,CONCATENATE($A75,BK$1))/SUM(COUNTIF('raw data'!$B:$B,CONCATENATE($A75,BK$1)),COUNTIF('raw data'!$C:$C,CONCATENATE($A75,BK$1)))),0)</f>
        <v>0</v>
      </c>
      <c r="BL75" s="5">
        <f>IFERROR(IF($A75=BL$1,"", COUNTIF('raw data'!$B:$B,CONCATENATE($A75,BL$1))/SUM(COUNTIF('raw data'!$B:$B,CONCATENATE($A75,BL$1)),COUNTIF('raw data'!$C:$C,CONCATENATE($A75,BL$1)))),0)</f>
        <v>0</v>
      </c>
      <c r="BM75" s="5">
        <f>IFERROR(IF($A75=BM$1,"", COUNTIF('raw data'!$B:$B,CONCATENATE($A75,BM$1))/SUM(COUNTIF('raw data'!$B:$B,CONCATENATE($A75,BM$1)),COUNTIF('raw data'!$C:$C,CONCATENATE($A75,BM$1)))),0)</f>
        <v>0</v>
      </c>
      <c r="BN75" s="5">
        <f>IFERROR(IF($A75=BN$1,"", COUNTIF('raw data'!$B:$B,CONCATENATE($A75,BN$1))/SUM(COUNTIF('raw data'!$B:$B,CONCATENATE($A75,BN$1)),COUNTIF('raw data'!$C:$C,CONCATENATE($A75,BN$1)))),0)</f>
        <v>0</v>
      </c>
      <c r="BO75" s="5">
        <f>IFERROR(IF($A75=BO$1,"", COUNTIF('raw data'!$B:$B,CONCATENATE($A75,BO$1))/SUM(COUNTIF('raw data'!$B:$B,CONCATENATE($A75,BO$1)),COUNTIF('raw data'!$C:$C,CONCATENATE($A75,BO$1)))),0)</f>
        <v>0</v>
      </c>
      <c r="BP75" s="5">
        <f>IFERROR(IF($A75=BP$1,"", COUNTIF('raw data'!$B:$B,CONCATENATE($A75,BP$1))/SUM(COUNTIF('raw data'!$B:$B,CONCATENATE($A75,BP$1)),COUNTIF('raw data'!$C:$C,CONCATENATE($A75,BP$1)))),0)</f>
        <v>1</v>
      </c>
      <c r="BQ75" s="5">
        <f>IFERROR(IF($A75=BQ$1,"", COUNTIF('raw data'!$B:$B,CONCATENATE($A75,BQ$1))/SUM(COUNTIF('raw data'!$B:$B,CONCATENATE($A75,BQ$1)),COUNTIF('raw data'!$C:$C,CONCATENATE($A75,BQ$1)))),0)</f>
        <v>0</v>
      </c>
      <c r="BR75" s="5">
        <f>IFERROR(IF($A75=BR$1,"", COUNTIF('raw data'!$B:$B,CONCATENATE($A75,BR$1))/SUM(COUNTIF('raw data'!$B:$B,CONCATENATE($A75,BR$1)),COUNTIF('raw data'!$C:$C,CONCATENATE($A75,BR$1)))),0)</f>
        <v>0</v>
      </c>
      <c r="BS75" s="5">
        <f>IFERROR(IF($A75=BS$1,"", COUNTIF('raw data'!$B:$B,CONCATENATE($A75,BS$1))/SUM(COUNTIF('raw data'!$B:$B,CONCATENATE($A75,BS$1)),COUNTIF('raw data'!$C:$C,CONCATENATE($A75,BS$1)))),0)</f>
        <v>0</v>
      </c>
      <c r="BT75" s="5">
        <f>IFERROR(IF($A75=BT$1,"", COUNTIF('raw data'!$B:$B,CONCATENATE($A75,BT$1))/SUM(COUNTIF('raw data'!$B:$B,CONCATENATE($A75,BT$1)),COUNTIF('raw data'!$C:$C,CONCATENATE($A75,BT$1)))),0)</f>
        <v>0</v>
      </c>
      <c r="BU75" s="5">
        <f>IFERROR(IF($A75=BU$1,"", COUNTIF('raw data'!$B:$B,CONCATENATE($A75,BU$1))/SUM(COUNTIF('raw data'!$B:$B,CONCATENATE($A75,BU$1)),COUNTIF('raw data'!$C:$C,CONCATENATE($A75,BU$1)))),0)</f>
        <v>0</v>
      </c>
      <c r="BV75" s="5">
        <f>IFERROR(IF($A75=BV$1,"", COUNTIF('raw data'!$B:$B,CONCATENATE($A75,BV$1))/SUM(COUNTIF('raw data'!$B:$B,CONCATENATE($A75,BV$1)),COUNTIF('raw data'!$C:$C,CONCATENATE($A75,BV$1)))),0)</f>
        <v>0</v>
      </c>
      <c r="BW75" s="5" t="str">
        <f>IFERROR(IF($A75=BW$1,"", COUNTIF('raw data'!$B:$B,CONCATENATE($A75,BW$1))/SUM(COUNTIF('raw data'!$B:$B,CONCATENATE($A75,BW$1)),COUNTIF('raw data'!$C:$C,CONCATENATE($A75,BW$1)))),0)</f>
        <v/>
      </c>
      <c r="BX75" s="5">
        <f>IFERROR(IF($A75=BX$1,"", COUNTIF('raw data'!$B:$B,CONCATENATE($A75,BX$1))/SUM(COUNTIF('raw data'!$B:$B,CONCATENATE($A75,BX$1)),COUNTIF('raw data'!$C:$C,CONCATENATE($A75,BX$1)))),0)</f>
        <v>0</v>
      </c>
      <c r="BY75" s="5">
        <f>IFERROR(IF($A75=BY$1,"", COUNTIF('raw data'!$B:$B,CONCATENATE($A75,BY$1))/SUM(COUNTIF('raw data'!$B:$B,CONCATENATE($A75,BY$1)),COUNTIF('raw data'!$C:$C,CONCATENATE($A75,BY$1)))),0)</f>
        <v>0</v>
      </c>
      <c r="BZ75" s="5">
        <f>IFERROR(IF($A75=BZ$1,"", COUNTIF('raw data'!$B:$B,CONCATENATE($A75,BZ$1))/SUM(COUNTIF('raw data'!$B:$B,CONCATENATE($A75,BZ$1)),COUNTIF('raw data'!$C:$C,CONCATENATE($A75,BZ$1)))),0)</f>
        <v>0</v>
      </c>
      <c r="CA75" s="5">
        <f>IFERROR(IF($A75=CA$1,"", COUNTIF('raw data'!$B:$B,CONCATENATE($A75,CA$1))/SUM(COUNTIF('raw data'!$B:$B,CONCATENATE($A75,CA$1)),COUNTIF('raw data'!$C:$C,CONCATENATE($A75,CA$1)))),0)</f>
        <v>0</v>
      </c>
    </row>
    <row r="76">
      <c r="A76" s="6" t="str">
        <f>'winlose rates'!A76</f>
        <v>update 2 power-up</v>
      </c>
      <c r="B76" s="5">
        <f>IFERROR(IF($A76=B$1,"", COUNTIF('raw data'!$B:$B,CONCATENATE($A76,B$1))/SUM(COUNTIF('raw data'!$B:$B,CONCATENATE($A76,B$1)),COUNTIF('raw data'!$C:$C,CONCATENATE($A76,B$1)))),0)</f>
        <v>0</v>
      </c>
      <c r="C76" s="5">
        <f>IFERROR(IF($A76=C$1,"", COUNTIF('raw data'!$B:$B,CONCATENATE($A76,C$1))/SUM(COUNTIF('raw data'!$B:$B,CONCATENATE($A76,C$1)),COUNTIF('raw data'!$C:$C,CONCATENATE($A76,C$1)))),0)</f>
        <v>0</v>
      </c>
      <c r="D76" s="5">
        <f>IFERROR(IF($A76=D$1,"", COUNTIF('raw data'!$B:$B,CONCATENATE($A76,D$1))/SUM(COUNTIF('raw data'!$B:$B,CONCATENATE($A76,D$1)),COUNTIF('raw data'!$C:$C,CONCATENATE($A76,D$1)))),0)</f>
        <v>0</v>
      </c>
      <c r="E76" s="5">
        <f>IFERROR(IF($A76=E$1,"", COUNTIF('raw data'!$B:$B,CONCATENATE($A76,E$1))/SUM(COUNTIF('raw data'!$B:$B,CONCATENATE($A76,E$1)),COUNTIF('raw data'!$C:$C,CONCATENATE($A76,E$1)))),0)</f>
        <v>0</v>
      </c>
      <c r="F76" s="5">
        <f>IFERROR(IF($A76=F$1,"", COUNTIF('raw data'!$B:$B,CONCATENATE($A76,F$1))/SUM(COUNTIF('raw data'!$B:$B,CONCATENATE($A76,F$1)),COUNTIF('raw data'!$C:$C,CONCATENATE($A76,F$1)))),0)</f>
        <v>0</v>
      </c>
      <c r="G76" s="5">
        <f>IFERROR(IF($A76=G$1,"", COUNTIF('raw data'!$B:$B,CONCATENATE($A76,G$1))/SUM(COUNTIF('raw data'!$B:$B,CONCATENATE($A76,G$1)),COUNTIF('raw data'!$C:$C,CONCATENATE($A76,G$1)))),0)</f>
        <v>0</v>
      </c>
      <c r="H76" s="5">
        <f>IFERROR(IF($A76=H$1,"", COUNTIF('raw data'!$B:$B,CONCATENATE($A76,H$1))/SUM(COUNTIF('raw data'!$B:$B,CONCATENATE($A76,H$1)),COUNTIF('raw data'!$C:$C,CONCATENATE($A76,H$1)))),0)</f>
        <v>0</v>
      </c>
      <c r="I76" s="5">
        <f>IFERROR(IF($A76=I$1,"", COUNTIF('raw data'!$B:$B,CONCATENATE($A76,I$1))/SUM(COUNTIF('raw data'!$B:$B,CONCATENATE($A76,I$1)),COUNTIF('raw data'!$C:$C,CONCATENATE($A76,I$1)))),0)</f>
        <v>0</v>
      </c>
      <c r="J76" s="5">
        <f>IFERROR(IF($A76=J$1,"", COUNTIF('raw data'!$B:$B,CONCATENATE($A76,J$1))/SUM(COUNTIF('raw data'!$B:$B,CONCATENATE($A76,J$1)),COUNTIF('raw data'!$C:$C,CONCATENATE($A76,J$1)))),0)</f>
        <v>0</v>
      </c>
      <c r="K76" s="5">
        <f>IFERROR(IF($A76=K$1,"", COUNTIF('raw data'!$B:$B,CONCATENATE($A76,K$1))/SUM(COUNTIF('raw data'!$B:$B,CONCATENATE($A76,K$1)),COUNTIF('raw data'!$C:$C,CONCATENATE($A76,K$1)))),0)</f>
        <v>0</v>
      </c>
      <c r="L76" s="5">
        <f>IFERROR(IF($A76=L$1,"", COUNTIF('raw data'!$B:$B,CONCATENATE($A76,L$1))/SUM(COUNTIF('raw data'!$B:$B,CONCATENATE($A76,L$1)),COUNTIF('raw data'!$C:$C,CONCATENATE($A76,L$1)))),0)</f>
        <v>0</v>
      </c>
      <c r="M76" s="5">
        <f>IFERROR(IF($A76=M$1,"", COUNTIF('raw data'!$B:$B,CONCATENATE($A76,M$1))/SUM(COUNTIF('raw data'!$B:$B,CONCATENATE($A76,M$1)),COUNTIF('raw data'!$C:$C,CONCATENATE($A76,M$1)))),0)</f>
        <v>0</v>
      </c>
      <c r="N76" s="5">
        <f>IFERROR(IF($A76=N$1,"", COUNTIF('raw data'!$B:$B,CONCATENATE($A76,N$1))/SUM(COUNTIF('raw data'!$B:$B,CONCATENATE($A76,N$1)),COUNTIF('raw data'!$C:$C,CONCATENATE($A76,N$1)))),0)</f>
        <v>0</v>
      </c>
      <c r="O76" s="5">
        <f>IFERROR(IF($A76=O$1,"", COUNTIF('raw data'!$B:$B,CONCATENATE($A76,O$1))/SUM(COUNTIF('raw data'!$B:$B,CONCATENATE($A76,O$1)),COUNTIF('raw data'!$C:$C,CONCATENATE($A76,O$1)))),0)</f>
        <v>0</v>
      </c>
      <c r="P76" s="5">
        <f>IFERROR(IF($A76=P$1,"", COUNTIF('raw data'!$B:$B,CONCATENATE($A76,P$1))/SUM(COUNTIF('raw data'!$B:$B,CONCATENATE($A76,P$1)),COUNTIF('raw data'!$C:$C,CONCATENATE($A76,P$1)))),0)</f>
        <v>0</v>
      </c>
      <c r="Q76" s="5">
        <f>IFERROR(IF($A76=Q$1,"", COUNTIF('raw data'!$B:$B,CONCATENATE($A76,Q$1))/SUM(COUNTIF('raw data'!$B:$B,CONCATENATE($A76,Q$1)),COUNTIF('raw data'!$C:$C,CONCATENATE($A76,Q$1)))),0)</f>
        <v>0</v>
      </c>
      <c r="R76" s="5">
        <f>IFERROR(IF($A76=R$1,"", COUNTIF('raw data'!$B:$B,CONCATENATE($A76,R$1))/SUM(COUNTIF('raw data'!$B:$B,CONCATENATE($A76,R$1)),COUNTIF('raw data'!$C:$C,CONCATENATE($A76,R$1)))),0)</f>
        <v>0</v>
      </c>
      <c r="S76" s="5">
        <f>IFERROR(IF($A76=S$1,"", COUNTIF('raw data'!$B:$B,CONCATENATE($A76,S$1))/SUM(COUNTIF('raw data'!$B:$B,CONCATENATE($A76,S$1)),COUNTIF('raw data'!$C:$C,CONCATENATE($A76,S$1)))),0)</f>
        <v>0</v>
      </c>
      <c r="T76" s="5">
        <f>IFERROR(IF($A76=T$1,"", COUNTIF('raw data'!$B:$B,CONCATENATE($A76,T$1))/SUM(COUNTIF('raw data'!$B:$B,CONCATENATE($A76,T$1)),COUNTIF('raw data'!$C:$C,CONCATENATE($A76,T$1)))),0)</f>
        <v>0</v>
      </c>
      <c r="U76" s="5">
        <f>IFERROR(IF($A76=U$1,"", COUNTIF('raw data'!$B:$B,CONCATENATE($A76,U$1))/SUM(COUNTIF('raw data'!$B:$B,CONCATENATE($A76,U$1)),COUNTIF('raw data'!$C:$C,CONCATENATE($A76,U$1)))),0)</f>
        <v>0</v>
      </c>
      <c r="V76" s="5">
        <f>IFERROR(IF($A76=V$1,"", COUNTIF('raw data'!$B:$B,CONCATENATE($A76,V$1))/SUM(COUNTIF('raw data'!$B:$B,CONCATENATE($A76,V$1)),COUNTIF('raw data'!$C:$C,CONCATENATE($A76,V$1)))),0)</f>
        <v>0</v>
      </c>
      <c r="W76" s="5">
        <f>IFERROR(IF($A76=W$1,"", COUNTIF('raw data'!$B:$B,CONCATENATE($A76,W$1))/SUM(COUNTIF('raw data'!$B:$B,CONCATENATE($A76,W$1)),COUNTIF('raw data'!$C:$C,CONCATENATE($A76,W$1)))),0)</f>
        <v>0</v>
      </c>
      <c r="X76" s="5">
        <f>IFERROR(IF($A76=X$1,"", COUNTIF('raw data'!$B:$B,CONCATENATE($A76,X$1))/SUM(COUNTIF('raw data'!$B:$B,CONCATENATE($A76,X$1)),COUNTIF('raw data'!$C:$C,CONCATENATE($A76,X$1)))),0)</f>
        <v>0</v>
      </c>
      <c r="Y76" s="5">
        <f>IFERROR(IF($A76=Y$1,"", COUNTIF('raw data'!$B:$B,CONCATENATE($A76,Y$1))/SUM(COUNTIF('raw data'!$B:$B,CONCATENATE($A76,Y$1)),COUNTIF('raw data'!$C:$C,CONCATENATE($A76,Y$1)))),0)</f>
        <v>0</v>
      </c>
      <c r="Z76" s="5">
        <f>IFERROR(IF($A76=Z$1,"", COUNTIF('raw data'!$B:$B,CONCATENATE($A76,Z$1))/SUM(COUNTIF('raw data'!$B:$B,CONCATENATE($A76,Z$1)),COUNTIF('raw data'!$C:$C,CONCATENATE($A76,Z$1)))),0)</f>
        <v>0</v>
      </c>
      <c r="AA76" s="5">
        <f>IFERROR(IF($A76=AA$1,"", COUNTIF('raw data'!$B:$B,CONCATENATE($A76,AA$1))/SUM(COUNTIF('raw data'!$B:$B,CONCATENATE($A76,AA$1)),COUNTIF('raw data'!$C:$C,CONCATENATE($A76,AA$1)))),0)</f>
        <v>0</v>
      </c>
      <c r="AB76" s="5">
        <f>IFERROR(IF($A76=AB$1,"", COUNTIF('raw data'!$B:$B,CONCATENATE($A76,AB$1))/SUM(COUNTIF('raw data'!$B:$B,CONCATENATE($A76,AB$1)),COUNTIF('raw data'!$C:$C,CONCATENATE($A76,AB$1)))),0)</f>
        <v>0</v>
      </c>
      <c r="AC76" s="5">
        <f>IFERROR(IF($A76=AC$1,"", COUNTIF('raw data'!$B:$B,CONCATENATE($A76,AC$1))/SUM(COUNTIF('raw data'!$B:$B,CONCATENATE($A76,AC$1)),COUNTIF('raw data'!$C:$C,CONCATENATE($A76,AC$1)))),0)</f>
        <v>0</v>
      </c>
      <c r="AD76" s="5">
        <f>IFERROR(IF($A76=AD$1,"", COUNTIF('raw data'!$B:$B,CONCATENATE($A76,AD$1))/SUM(COUNTIF('raw data'!$B:$B,CONCATENATE($A76,AD$1)),COUNTIF('raw data'!$C:$C,CONCATENATE($A76,AD$1)))),0)</f>
        <v>0</v>
      </c>
      <c r="AE76" s="5">
        <f>IFERROR(IF($A76=AE$1,"", COUNTIF('raw data'!$B:$B,CONCATENATE($A76,AE$1))/SUM(COUNTIF('raw data'!$B:$B,CONCATENATE($A76,AE$1)),COUNTIF('raw data'!$C:$C,CONCATENATE($A76,AE$1)))),0)</f>
        <v>0</v>
      </c>
      <c r="AF76" s="5">
        <f>IFERROR(IF($A76=AF$1,"", COUNTIF('raw data'!$B:$B,CONCATENATE($A76,AF$1))/SUM(COUNTIF('raw data'!$B:$B,CONCATENATE($A76,AF$1)),COUNTIF('raw data'!$C:$C,CONCATENATE($A76,AF$1)))),0)</f>
        <v>0</v>
      </c>
      <c r="AG76" s="5">
        <f>IFERROR(IF($A76=AG$1,"", COUNTIF('raw data'!$B:$B,CONCATENATE($A76,AG$1))/SUM(COUNTIF('raw data'!$B:$B,CONCATENATE($A76,AG$1)),COUNTIF('raw data'!$C:$C,CONCATENATE($A76,AG$1)))),0)</f>
        <v>0</v>
      </c>
      <c r="AH76" s="5">
        <f>IFERROR(IF($A76=AH$1,"", COUNTIF('raw data'!$B:$B,CONCATENATE($A76,AH$1))/SUM(COUNTIF('raw data'!$B:$B,CONCATENATE($A76,AH$1)),COUNTIF('raw data'!$C:$C,CONCATENATE($A76,AH$1)))),0)</f>
        <v>0</v>
      </c>
      <c r="AI76" s="5">
        <f>IFERROR(IF($A76=AI$1,"", COUNTIF('raw data'!$B:$B,CONCATENATE($A76,AI$1))/SUM(COUNTIF('raw data'!$B:$B,CONCATENATE($A76,AI$1)),COUNTIF('raw data'!$C:$C,CONCATENATE($A76,AI$1)))),0)</f>
        <v>0</v>
      </c>
      <c r="AJ76" s="5">
        <f>IFERROR(IF($A76=AJ$1,"", COUNTIF('raw data'!$B:$B,CONCATENATE($A76,AJ$1))/SUM(COUNTIF('raw data'!$B:$B,CONCATENATE($A76,AJ$1)),COUNTIF('raw data'!$C:$C,CONCATENATE($A76,AJ$1)))),0)</f>
        <v>0</v>
      </c>
      <c r="AK76" s="5">
        <f>IFERROR(IF($A76=AK$1,"", COUNTIF('raw data'!$B:$B,CONCATENATE($A76,AK$1))/SUM(COUNTIF('raw data'!$B:$B,CONCATENATE($A76,AK$1)),COUNTIF('raw data'!$C:$C,CONCATENATE($A76,AK$1)))),0)</f>
        <v>0</v>
      </c>
      <c r="AL76" s="5">
        <f>IFERROR(IF($A76=AL$1,"", COUNTIF('raw data'!$B:$B,CONCATENATE($A76,AL$1))/SUM(COUNTIF('raw data'!$B:$B,CONCATENATE($A76,AL$1)),COUNTIF('raw data'!$C:$C,CONCATENATE($A76,AL$1)))),0)</f>
        <v>0</v>
      </c>
      <c r="AM76" s="5">
        <f>IFERROR(IF($A76=AM$1,"", COUNTIF('raw data'!$B:$B,CONCATENATE($A76,AM$1))/SUM(COUNTIF('raw data'!$B:$B,CONCATENATE($A76,AM$1)),COUNTIF('raw data'!$C:$C,CONCATENATE($A76,AM$1)))),0)</f>
        <v>0</v>
      </c>
      <c r="AN76" s="5">
        <f>IFERROR(IF($A76=AN$1,"", COUNTIF('raw data'!$B:$B,CONCATENATE($A76,AN$1))/SUM(COUNTIF('raw data'!$B:$B,CONCATENATE($A76,AN$1)),COUNTIF('raw data'!$C:$C,CONCATENATE($A76,AN$1)))),0)</f>
        <v>0</v>
      </c>
      <c r="AO76" s="5">
        <f>IFERROR(IF($A76=AO$1,"", COUNTIF('raw data'!$B:$B,CONCATENATE($A76,AO$1))/SUM(COUNTIF('raw data'!$B:$B,CONCATENATE($A76,AO$1)),COUNTIF('raw data'!$C:$C,CONCATENATE($A76,AO$1)))),0)</f>
        <v>0</v>
      </c>
      <c r="AP76" s="5">
        <f>IFERROR(IF($A76=AP$1,"", COUNTIF('raw data'!$B:$B,CONCATENATE($A76,AP$1))/SUM(COUNTIF('raw data'!$B:$B,CONCATENATE($A76,AP$1)),COUNTIF('raw data'!$C:$C,CONCATENATE($A76,AP$1)))),0)</f>
        <v>0</v>
      </c>
      <c r="AQ76" s="5">
        <f>IFERROR(IF($A76=AQ$1,"", COUNTIF('raw data'!$B:$B,CONCATENATE($A76,AQ$1))/SUM(COUNTIF('raw data'!$B:$B,CONCATENATE($A76,AQ$1)),COUNTIF('raw data'!$C:$C,CONCATENATE($A76,AQ$1)))),0)</f>
        <v>0</v>
      </c>
      <c r="AR76" s="5">
        <f>IFERROR(IF($A76=AR$1,"", COUNTIF('raw data'!$B:$B,CONCATENATE($A76,AR$1))/SUM(COUNTIF('raw data'!$B:$B,CONCATENATE($A76,AR$1)),COUNTIF('raw data'!$C:$C,CONCATENATE($A76,AR$1)))),0)</f>
        <v>0</v>
      </c>
      <c r="AS76" s="5">
        <f>IFERROR(IF($A76=AS$1,"", COUNTIF('raw data'!$B:$B,CONCATENATE($A76,AS$1))/SUM(COUNTIF('raw data'!$B:$B,CONCATENATE($A76,AS$1)),COUNTIF('raw data'!$C:$C,CONCATENATE($A76,AS$1)))),0)</f>
        <v>0</v>
      </c>
      <c r="AT76" s="5">
        <f>IFERROR(IF($A76=AT$1,"", COUNTIF('raw data'!$B:$B,CONCATENATE($A76,AT$1))/SUM(COUNTIF('raw data'!$B:$B,CONCATENATE($A76,AT$1)),COUNTIF('raw data'!$C:$C,CONCATENATE($A76,AT$1)))),0)</f>
        <v>0</v>
      </c>
      <c r="AU76" s="5">
        <f>IFERROR(IF($A76=AU$1,"", COUNTIF('raw data'!$B:$B,CONCATENATE($A76,AU$1))/SUM(COUNTIF('raw data'!$B:$B,CONCATENATE($A76,AU$1)),COUNTIF('raw data'!$C:$C,CONCATENATE($A76,AU$1)))),0)</f>
        <v>0</v>
      </c>
      <c r="AV76" s="5">
        <f>IFERROR(IF($A76=AV$1,"", COUNTIF('raw data'!$B:$B,CONCATENATE($A76,AV$1))/SUM(COUNTIF('raw data'!$B:$B,CONCATENATE($A76,AV$1)),COUNTIF('raw data'!$C:$C,CONCATENATE($A76,AV$1)))),0)</f>
        <v>0</v>
      </c>
      <c r="AW76" s="5">
        <f>IFERROR(IF($A76=AW$1,"", COUNTIF('raw data'!$B:$B,CONCATENATE($A76,AW$1))/SUM(COUNTIF('raw data'!$B:$B,CONCATENATE($A76,AW$1)),COUNTIF('raw data'!$C:$C,CONCATENATE($A76,AW$1)))),0)</f>
        <v>0</v>
      </c>
      <c r="AX76" s="5">
        <f>IFERROR(IF($A76=AX$1,"", COUNTIF('raw data'!$B:$B,CONCATENATE($A76,AX$1))/SUM(COUNTIF('raw data'!$B:$B,CONCATENATE($A76,AX$1)),COUNTIF('raw data'!$C:$C,CONCATENATE($A76,AX$1)))),0)</f>
        <v>0</v>
      </c>
      <c r="AY76" s="5">
        <f>IFERROR(IF($A76=AY$1,"", COUNTIF('raw data'!$B:$B,CONCATENATE($A76,AY$1))/SUM(COUNTIF('raw data'!$B:$B,CONCATENATE($A76,AY$1)),COUNTIF('raw data'!$C:$C,CONCATENATE($A76,AY$1)))),0)</f>
        <v>0</v>
      </c>
      <c r="AZ76" s="5">
        <f>IFERROR(IF($A76=AZ$1,"", COUNTIF('raw data'!$B:$B,CONCATENATE($A76,AZ$1))/SUM(COUNTIF('raw data'!$B:$B,CONCATENATE($A76,AZ$1)),COUNTIF('raw data'!$C:$C,CONCATENATE($A76,AZ$1)))),0)</f>
        <v>0</v>
      </c>
      <c r="BA76" s="5">
        <f>IFERROR(IF($A76=BA$1,"", COUNTIF('raw data'!$B:$B,CONCATENATE($A76,BA$1))/SUM(COUNTIF('raw data'!$B:$B,CONCATENATE($A76,BA$1)),COUNTIF('raw data'!$C:$C,CONCATENATE($A76,BA$1)))),0)</f>
        <v>0</v>
      </c>
      <c r="BB76" s="5">
        <f>IFERROR(IF($A76=BB$1,"", COUNTIF('raw data'!$B:$B,CONCATENATE($A76,BB$1))/SUM(COUNTIF('raw data'!$B:$B,CONCATENATE($A76,BB$1)),COUNTIF('raw data'!$C:$C,CONCATENATE($A76,BB$1)))),0)</f>
        <v>0</v>
      </c>
      <c r="BC76" s="5">
        <f>IFERROR(IF($A76=BC$1,"", COUNTIF('raw data'!$B:$B,CONCATENATE($A76,BC$1))/SUM(COUNTIF('raw data'!$B:$B,CONCATENATE($A76,BC$1)),COUNTIF('raw data'!$C:$C,CONCATENATE($A76,BC$1)))),0)</f>
        <v>0</v>
      </c>
      <c r="BD76" s="5">
        <f>IFERROR(IF($A76=BD$1,"", COUNTIF('raw data'!$B:$B,CONCATENATE($A76,BD$1))/SUM(COUNTIF('raw data'!$B:$B,CONCATENATE($A76,BD$1)),COUNTIF('raw data'!$C:$C,CONCATENATE($A76,BD$1)))),0)</f>
        <v>0</v>
      </c>
      <c r="BE76" s="5">
        <f>IFERROR(IF($A76=BE$1,"", COUNTIF('raw data'!$B:$B,CONCATENATE($A76,BE$1))/SUM(COUNTIF('raw data'!$B:$B,CONCATENATE($A76,BE$1)),COUNTIF('raw data'!$C:$C,CONCATENATE($A76,BE$1)))),0)</f>
        <v>0</v>
      </c>
      <c r="BF76" s="5">
        <f>IFERROR(IF($A76=BF$1,"", COUNTIF('raw data'!$B:$B,CONCATENATE($A76,BF$1))/SUM(COUNTIF('raw data'!$B:$B,CONCATENATE($A76,BF$1)),COUNTIF('raw data'!$C:$C,CONCATENATE($A76,BF$1)))),0)</f>
        <v>0</v>
      </c>
      <c r="BG76" s="5">
        <f>IFERROR(IF($A76=BG$1,"", COUNTIF('raw data'!$B:$B,CONCATENATE($A76,BG$1))/SUM(COUNTIF('raw data'!$B:$B,CONCATENATE($A76,BG$1)),COUNTIF('raw data'!$C:$C,CONCATENATE($A76,BG$1)))),0)</f>
        <v>0</v>
      </c>
      <c r="BH76" s="5">
        <f>IFERROR(IF($A76=BH$1,"", COUNTIF('raw data'!$B:$B,CONCATENATE($A76,BH$1))/SUM(COUNTIF('raw data'!$B:$B,CONCATENATE($A76,BH$1)),COUNTIF('raw data'!$C:$C,CONCATENATE($A76,BH$1)))),0)</f>
        <v>0</v>
      </c>
      <c r="BI76" s="5">
        <f>IFERROR(IF($A76=BI$1,"", COUNTIF('raw data'!$B:$B,CONCATENATE($A76,BI$1))/SUM(COUNTIF('raw data'!$B:$B,CONCATENATE($A76,BI$1)),COUNTIF('raw data'!$C:$C,CONCATENATE($A76,BI$1)))),0)</f>
        <v>0</v>
      </c>
      <c r="BJ76" s="5">
        <f>IFERROR(IF($A76=BJ$1,"", COUNTIF('raw data'!$B:$B,CONCATENATE($A76,BJ$1))/SUM(COUNTIF('raw data'!$B:$B,CONCATENATE($A76,BJ$1)),COUNTIF('raw data'!$C:$C,CONCATENATE($A76,BJ$1)))),0)</f>
        <v>0</v>
      </c>
      <c r="BK76" s="5">
        <f>IFERROR(IF($A76=BK$1,"", COUNTIF('raw data'!$B:$B,CONCATENATE($A76,BK$1))/SUM(COUNTIF('raw data'!$B:$B,CONCATENATE($A76,BK$1)),COUNTIF('raw data'!$C:$C,CONCATENATE($A76,BK$1)))),0)</f>
        <v>0</v>
      </c>
      <c r="BL76" s="5">
        <f>IFERROR(IF($A76=BL$1,"", COUNTIF('raw data'!$B:$B,CONCATENATE($A76,BL$1))/SUM(COUNTIF('raw data'!$B:$B,CONCATENATE($A76,BL$1)),COUNTIF('raw data'!$C:$C,CONCATENATE($A76,BL$1)))),0)</f>
        <v>0</v>
      </c>
      <c r="BM76" s="5">
        <f>IFERROR(IF($A76=BM$1,"", COUNTIF('raw data'!$B:$B,CONCATENATE($A76,BM$1))/SUM(COUNTIF('raw data'!$B:$B,CONCATENATE($A76,BM$1)),COUNTIF('raw data'!$C:$C,CONCATENATE($A76,BM$1)))),0)</f>
        <v>0</v>
      </c>
      <c r="BN76" s="5">
        <f>IFERROR(IF($A76=BN$1,"", COUNTIF('raw data'!$B:$B,CONCATENATE($A76,BN$1))/SUM(COUNTIF('raw data'!$B:$B,CONCATENATE($A76,BN$1)),COUNTIF('raw data'!$C:$C,CONCATENATE($A76,BN$1)))),0)</f>
        <v>0</v>
      </c>
      <c r="BO76" s="5">
        <f>IFERROR(IF($A76=BO$1,"", COUNTIF('raw data'!$B:$B,CONCATENATE($A76,BO$1))/SUM(COUNTIF('raw data'!$B:$B,CONCATENATE($A76,BO$1)),COUNTIF('raw data'!$C:$C,CONCATENATE($A76,BO$1)))),0)</f>
        <v>1</v>
      </c>
      <c r="BP76" s="5">
        <f>IFERROR(IF($A76=BP$1,"", COUNTIF('raw data'!$B:$B,CONCATENATE($A76,BP$1))/SUM(COUNTIF('raw data'!$B:$B,CONCATENATE($A76,BP$1)),COUNTIF('raw data'!$C:$C,CONCATENATE($A76,BP$1)))),0)</f>
        <v>0</v>
      </c>
      <c r="BQ76" s="5">
        <f>IFERROR(IF($A76=BQ$1,"", COUNTIF('raw data'!$B:$B,CONCATENATE($A76,BQ$1))/SUM(COUNTIF('raw data'!$B:$B,CONCATENATE($A76,BQ$1)),COUNTIF('raw data'!$C:$C,CONCATENATE($A76,BQ$1)))),0)</f>
        <v>0</v>
      </c>
      <c r="BR76" s="5">
        <f>IFERROR(IF($A76=BR$1,"", COUNTIF('raw data'!$B:$B,CONCATENATE($A76,BR$1))/SUM(COUNTIF('raw data'!$B:$B,CONCATENATE($A76,BR$1)),COUNTIF('raw data'!$C:$C,CONCATENATE($A76,BR$1)))),0)</f>
        <v>0</v>
      </c>
      <c r="BS76" s="5">
        <f>IFERROR(IF($A76=BS$1,"", COUNTIF('raw data'!$B:$B,CONCATENATE($A76,BS$1))/SUM(COUNTIF('raw data'!$B:$B,CONCATENATE($A76,BS$1)),COUNTIF('raw data'!$C:$C,CONCATENATE($A76,BS$1)))),0)</f>
        <v>0</v>
      </c>
      <c r="BT76" s="5">
        <f>IFERROR(IF($A76=BT$1,"", COUNTIF('raw data'!$B:$B,CONCATENATE($A76,BT$1))/SUM(COUNTIF('raw data'!$B:$B,CONCATENATE($A76,BT$1)),COUNTIF('raw data'!$C:$C,CONCATENATE($A76,BT$1)))),0)</f>
        <v>0</v>
      </c>
      <c r="BU76" s="5">
        <f>IFERROR(IF($A76=BU$1,"", COUNTIF('raw data'!$B:$B,CONCATENATE($A76,BU$1))/SUM(COUNTIF('raw data'!$B:$B,CONCATENATE($A76,BU$1)),COUNTIF('raw data'!$C:$C,CONCATENATE($A76,BU$1)))),0)</f>
        <v>0</v>
      </c>
      <c r="BV76" s="5">
        <f>IFERROR(IF($A76=BV$1,"", COUNTIF('raw data'!$B:$B,CONCATENATE($A76,BV$1))/SUM(COUNTIF('raw data'!$B:$B,CONCATENATE($A76,BV$1)),COUNTIF('raw data'!$C:$C,CONCATENATE($A76,BV$1)))),0)</f>
        <v>0</v>
      </c>
      <c r="BW76" s="5">
        <f>IFERROR(IF($A76=BW$1,"", COUNTIF('raw data'!$B:$B,CONCATENATE($A76,BW$1))/SUM(COUNTIF('raw data'!$B:$B,CONCATENATE($A76,BW$1)),COUNTIF('raw data'!$C:$C,CONCATENATE($A76,BW$1)))),0)</f>
        <v>0</v>
      </c>
      <c r="BX76" s="5" t="str">
        <f>IFERROR(IF($A76=BX$1,"", COUNTIF('raw data'!$B:$B,CONCATENATE($A76,BX$1))/SUM(COUNTIF('raw data'!$B:$B,CONCATENATE($A76,BX$1)),COUNTIF('raw data'!$C:$C,CONCATENATE($A76,BX$1)))),0)</f>
        <v/>
      </c>
      <c r="BY76" s="5">
        <f>IFERROR(IF($A76=BY$1,"", COUNTIF('raw data'!$B:$B,CONCATENATE($A76,BY$1))/SUM(COUNTIF('raw data'!$B:$B,CONCATENATE($A76,BY$1)),COUNTIF('raw data'!$C:$C,CONCATENATE($A76,BY$1)))),0)</f>
        <v>0</v>
      </c>
      <c r="BZ76" s="5">
        <f>IFERROR(IF($A76=BZ$1,"", COUNTIF('raw data'!$B:$B,CONCATENATE($A76,BZ$1))/SUM(COUNTIF('raw data'!$B:$B,CONCATENATE($A76,BZ$1)),COUNTIF('raw data'!$C:$C,CONCATENATE($A76,BZ$1)))),0)</f>
        <v>0</v>
      </c>
      <c r="CA76" s="5">
        <f>IFERROR(IF($A76=CA$1,"", COUNTIF('raw data'!$B:$B,CONCATENATE($A76,CA$1))/SUM(COUNTIF('raw data'!$B:$B,CONCATENATE($A76,CA$1)),COUNTIF('raw data'!$C:$C,CONCATENATE($A76,CA$1)))),0)</f>
        <v>0</v>
      </c>
    </row>
    <row r="77">
      <c r="A77" s="6" t="str">
        <f>'winlose rates'!A77</f>
        <v>vine</v>
      </c>
      <c r="B77" s="5">
        <f>IFERROR(IF($A77=B$1,"", COUNTIF('raw data'!$B:$B,CONCATENATE($A77,B$1))/SUM(COUNTIF('raw data'!$B:$B,CONCATENATE($A77,B$1)),COUNTIF('raw data'!$C:$C,CONCATENATE($A77,B$1)))),0)</f>
        <v>0</v>
      </c>
      <c r="C77" s="5">
        <f>IFERROR(IF($A77=C$1,"", COUNTIF('raw data'!$B:$B,CONCATENATE($A77,C$1))/SUM(COUNTIF('raw data'!$B:$B,CONCATENATE($A77,C$1)),COUNTIF('raw data'!$C:$C,CONCATENATE($A77,C$1)))),0)</f>
        <v>1</v>
      </c>
      <c r="D77" s="5">
        <f>IFERROR(IF($A77=D$1,"", COUNTIF('raw data'!$B:$B,CONCATENATE($A77,D$1))/SUM(COUNTIF('raw data'!$B:$B,CONCATENATE($A77,D$1)),COUNTIF('raw data'!$C:$C,CONCATENATE($A77,D$1)))),0)</f>
        <v>0</v>
      </c>
      <c r="E77" s="5">
        <f>IFERROR(IF($A77=E$1,"", COUNTIF('raw data'!$B:$B,CONCATENATE($A77,E$1))/SUM(COUNTIF('raw data'!$B:$B,CONCATENATE($A77,E$1)),COUNTIF('raw data'!$C:$C,CONCATENATE($A77,E$1)))),0)</f>
        <v>0</v>
      </c>
      <c r="F77" s="5">
        <f>IFERROR(IF($A77=F$1,"", COUNTIF('raw data'!$B:$B,CONCATENATE($A77,F$1))/SUM(COUNTIF('raw data'!$B:$B,CONCATENATE($A77,F$1)),COUNTIF('raw data'!$C:$C,CONCATENATE($A77,F$1)))),0)</f>
        <v>0</v>
      </c>
      <c r="G77" s="5">
        <f>IFERROR(IF($A77=G$1,"", COUNTIF('raw data'!$B:$B,CONCATENATE($A77,G$1))/SUM(COUNTIF('raw data'!$B:$B,CONCATENATE($A77,G$1)),COUNTIF('raw data'!$C:$C,CONCATENATE($A77,G$1)))),0)</f>
        <v>0</v>
      </c>
      <c r="H77" s="5">
        <f>IFERROR(IF($A77=H$1,"", COUNTIF('raw data'!$B:$B,CONCATENATE($A77,H$1))/SUM(COUNTIF('raw data'!$B:$B,CONCATENATE($A77,H$1)),COUNTIF('raw data'!$C:$C,CONCATENATE($A77,H$1)))),0)</f>
        <v>0</v>
      </c>
      <c r="I77" s="5">
        <f>IFERROR(IF($A77=I$1,"", COUNTIF('raw data'!$B:$B,CONCATENATE($A77,I$1))/SUM(COUNTIF('raw data'!$B:$B,CONCATENATE($A77,I$1)),COUNTIF('raw data'!$C:$C,CONCATENATE($A77,I$1)))),0)</f>
        <v>0</v>
      </c>
      <c r="J77" s="5">
        <f>IFERROR(IF($A77=J$1,"", COUNTIF('raw data'!$B:$B,CONCATENATE($A77,J$1))/SUM(COUNTIF('raw data'!$B:$B,CONCATENATE($A77,J$1)),COUNTIF('raw data'!$C:$C,CONCATENATE($A77,J$1)))),0)</f>
        <v>0</v>
      </c>
      <c r="K77" s="5">
        <f>IFERROR(IF($A77=K$1,"", COUNTIF('raw data'!$B:$B,CONCATENATE($A77,K$1))/SUM(COUNTIF('raw data'!$B:$B,CONCATENATE($A77,K$1)),COUNTIF('raw data'!$C:$C,CONCATENATE($A77,K$1)))),0)</f>
        <v>0</v>
      </c>
      <c r="L77" s="5">
        <f>IFERROR(IF($A77=L$1,"", COUNTIF('raw data'!$B:$B,CONCATENATE($A77,L$1))/SUM(COUNTIF('raw data'!$B:$B,CONCATENATE($A77,L$1)),COUNTIF('raw data'!$C:$C,CONCATENATE($A77,L$1)))),0)</f>
        <v>0</v>
      </c>
      <c r="M77" s="5">
        <f>IFERROR(IF($A77=M$1,"", COUNTIF('raw data'!$B:$B,CONCATENATE($A77,M$1))/SUM(COUNTIF('raw data'!$B:$B,CONCATENATE($A77,M$1)),COUNTIF('raw data'!$C:$C,CONCATENATE($A77,M$1)))),0)</f>
        <v>0</v>
      </c>
      <c r="N77" s="5">
        <f>IFERROR(IF($A77=N$1,"", COUNTIF('raw data'!$B:$B,CONCATENATE($A77,N$1))/SUM(COUNTIF('raw data'!$B:$B,CONCATENATE($A77,N$1)),COUNTIF('raw data'!$C:$C,CONCATENATE($A77,N$1)))),0)</f>
        <v>0</v>
      </c>
      <c r="O77" s="5">
        <f>IFERROR(IF($A77=O$1,"", COUNTIF('raw data'!$B:$B,CONCATENATE($A77,O$1))/SUM(COUNTIF('raw data'!$B:$B,CONCATENATE($A77,O$1)),COUNTIF('raw data'!$C:$C,CONCATENATE($A77,O$1)))),0)</f>
        <v>0</v>
      </c>
      <c r="P77" s="5">
        <f>IFERROR(IF($A77=P$1,"", COUNTIF('raw data'!$B:$B,CONCATENATE($A77,P$1))/SUM(COUNTIF('raw data'!$B:$B,CONCATENATE($A77,P$1)),COUNTIF('raw data'!$C:$C,CONCATENATE($A77,P$1)))),0)</f>
        <v>0</v>
      </c>
      <c r="Q77" s="5">
        <f>IFERROR(IF($A77=Q$1,"", COUNTIF('raw data'!$B:$B,CONCATENATE($A77,Q$1))/SUM(COUNTIF('raw data'!$B:$B,CONCATENATE($A77,Q$1)),COUNTIF('raw data'!$C:$C,CONCATENATE($A77,Q$1)))),0)</f>
        <v>0</v>
      </c>
      <c r="R77" s="5">
        <f>IFERROR(IF($A77=R$1,"", COUNTIF('raw data'!$B:$B,CONCATENATE($A77,R$1))/SUM(COUNTIF('raw data'!$B:$B,CONCATENATE($A77,R$1)),COUNTIF('raw data'!$C:$C,CONCATENATE($A77,R$1)))),0)</f>
        <v>0</v>
      </c>
      <c r="S77" s="5">
        <f>IFERROR(IF($A77=S$1,"", COUNTIF('raw data'!$B:$B,CONCATENATE($A77,S$1))/SUM(COUNTIF('raw data'!$B:$B,CONCATENATE($A77,S$1)),COUNTIF('raw data'!$C:$C,CONCATENATE($A77,S$1)))),0)</f>
        <v>0</v>
      </c>
      <c r="T77" s="5">
        <f>IFERROR(IF($A77=T$1,"", COUNTIF('raw data'!$B:$B,CONCATENATE($A77,T$1))/SUM(COUNTIF('raw data'!$B:$B,CONCATENATE($A77,T$1)),COUNTIF('raw data'!$C:$C,CONCATENATE($A77,T$1)))),0)</f>
        <v>0</v>
      </c>
      <c r="U77" s="5">
        <f>IFERROR(IF($A77=U$1,"", COUNTIF('raw data'!$B:$B,CONCATENATE($A77,U$1))/SUM(COUNTIF('raw data'!$B:$B,CONCATENATE($A77,U$1)),COUNTIF('raw data'!$C:$C,CONCATENATE($A77,U$1)))),0)</f>
        <v>0</v>
      </c>
      <c r="V77" s="5">
        <f>IFERROR(IF($A77=V$1,"", COUNTIF('raw data'!$B:$B,CONCATENATE($A77,V$1))/SUM(COUNTIF('raw data'!$B:$B,CONCATENATE($A77,V$1)),COUNTIF('raw data'!$C:$C,CONCATENATE($A77,V$1)))),0)</f>
        <v>0</v>
      </c>
      <c r="W77" s="5">
        <f>IFERROR(IF($A77=W$1,"", COUNTIF('raw data'!$B:$B,CONCATENATE($A77,W$1))/SUM(COUNTIF('raw data'!$B:$B,CONCATENATE($A77,W$1)),COUNTIF('raw data'!$C:$C,CONCATENATE($A77,W$1)))),0)</f>
        <v>0</v>
      </c>
      <c r="X77" s="5">
        <f>IFERROR(IF($A77=X$1,"", COUNTIF('raw data'!$B:$B,CONCATENATE($A77,X$1))/SUM(COUNTIF('raw data'!$B:$B,CONCATENATE($A77,X$1)),COUNTIF('raw data'!$C:$C,CONCATENATE($A77,X$1)))),0)</f>
        <v>1</v>
      </c>
      <c r="Y77" s="5">
        <f>IFERROR(IF($A77=Y$1,"", COUNTIF('raw data'!$B:$B,CONCATENATE($A77,Y$1))/SUM(COUNTIF('raw data'!$B:$B,CONCATENATE($A77,Y$1)),COUNTIF('raw data'!$C:$C,CONCATENATE($A77,Y$1)))),0)</f>
        <v>0</v>
      </c>
      <c r="Z77" s="5">
        <f>IFERROR(IF($A77=Z$1,"", COUNTIF('raw data'!$B:$B,CONCATENATE($A77,Z$1))/SUM(COUNTIF('raw data'!$B:$B,CONCATENATE($A77,Z$1)),COUNTIF('raw data'!$C:$C,CONCATENATE($A77,Z$1)))),0)</f>
        <v>0</v>
      </c>
      <c r="AA77" s="5">
        <f>IFERROR(IF($A77=AA$1,"", COUNTIF('raw data'!$B:$B,CONCATENATE($A77,AA$1))/SUM(COUNTIF('raw data'!$B:$B,CONCATENATE($A77,AA$1)),COUNTIF('raw data'!$C:$C,CONCATENATE($A77,AA$1)))),0)</f>
        <v>0</v>
      </c>
      <c r="AB77" s="5">
        <f>IFERROR(IF($A77=AB$1,"", COUNTIF('raw data'!$B:$B,CONCATENATE($A77,AB$1))/SUM(COUNTIF('raw data'!$B:$B,CONCATENATE($A77,AB$1)),COUNTIF('raw data'!$C:$C,CONCATENATE($A77,AB$1)))),0)</f>
        <v>0</v>
      </c>
      <c r="AC77" s="5">
        <f>IFERROR(IF($A77=AC$1,"", COUNTIF('raw data'!$B:$B,CONCATENATE($A77,AC$1))/SUM(COUNTIF('raw data'!$B:$B,CONCATENATE($A77,AC$1)),COUNTIF('raw data'!$C:$C,CONCATENATE($A77,AC$1)))),0)</f>
        <v>0</v>
      </c>
      <c r="AD77" s="5">
        <f>IFERROR(IF($A77=AD$1,"", COUNTIF('raw data'!$B:$B,CONCATENATE($A77,AD$1))/SUM(COUNTIF('raw data'!$B:$B,CONCATENATE($A77,AD$1)),COUNTIF('raw data'!$C:$C,CONCATENATE($A77,AD$1)))),0)</f>
        <v>0</v>
      </c>
      <c r="AE77" s="5">
        <f>IFERROR(IF($A77=AE$1,"", COUNTIF('raw data'!$B:$B,CONCATENATE($A77,AE$1))/SUM(COUNTIF('raw data'!$B:$B,CONCATENATE($A77,AE$1)),COUNTIF('raw data'!$C:$C,CONCATENATE($A77,AE$1)))),0)</f>
        <v>0</v>
      </c>
      <c r="AF77" s="5">
        <f>IFERROR(IF($A77=AF$1,"", COUNTIF('raw data'!$B:$B,CONCATENATE($A77,AF$1))/SUM(COUNTIF('raw data'!$B:$B,CONCATENATE($A77,AF$1)),COUNTIF('raw data'!$C:$C,CONCATENATE($A77,AF$1)))),0)</f>
        <v>0</v>
      </c>
      <c r="AG77" s="5">
        <f>IFERROR(IF($A77=AG$1,"", COUNTIF('raw data'!$B:$B,CONCATENATE($A77,AG$1))/SUM(COUNTIF('raw data'!$B:$B,CONCATENATE($A77,AG$1)),COUNTIF('raw data'!$C:$C,CONCATENATE($A77,AG$1)))),0)</f>
        <v>0</v>
      </c>
      <c r="AH77" s="5">
        <f>IFERROR(IF($A77=AH$1,"", COUNTIF('raw data'!$B:$B,CONCATENATE($A77,AH$1))/SUM(COUNTIF('raw data'!$B:$B,CONCATENATE($A77,AH$1)),COUNTIF('raw data'!$C:$C,CONCATENATE($A77,AH$1)))),0)</f>
        <v>0</v>
      </c>
      <c r="AI77" s="5">
        <f>IFERROR(IF($A77=AI$1,"", COUNTIF('raw data'!$B:$B,CONCATENATE($A77,AI$1))/SUM(COUNTIF('raw data'!$B:$B,CONCATENATE($A77,AI$1)),COUNTIF('raw data'!$C:$C,CONCATENATE($A77,AI$1)))),0)</f>
        <v>0</v>
      </c>
      <c r="AJ77" s="5">
        <f>IFERROR(IF($A77=AJ$1,"", COUNTIF('raw data'!$B:$B,CONCATENATE($A77,AJ$1))/SUM(COUNTIF('raw data'!$B:$B,CONCATENATE($A77,AJ$1)),COUNTIF('raw data'!$C:$C,CONCATENATE($A77,AJ$1)))),0)</f>
        <v>0</v>
      </c>
      <c r="AK77" s="5">
        <f>IFERROR(IF($A77=AK$1,"", COUNTIF('raw data'!$B:$B,CONCATENATE($A77,AK$1))/SUM(COUNTIF('raw data'!$B:$B,CONCATENATE($A77,AK$1)),COUNTIF('raw data'!$C:$C,CONCATENATE($A77,AK$1)))),0)</f>
        <v>0</v>
      </c>
      <c r="AL77" s="5">
        <f>IFERROR(IF($A77=AL$1,"", COUNTIF('raw data'!$B:$B,CONCATENATE($A77,AL$1))/SUM(COUNTIF('raw data'!$B:$B,CONCATENATE($A77,AL$1)),COUNTIF('raw data'!$C:$C,CONCATENATE($A77,AL$1)))),0)</f>
        <v>0</v>
      </c>
      <c r="AM77" s="5">
        <f>IFERROR(IF($A77=AM$1,"", COUNTIF('raw data'!$B:$B,CONCATENATE($A77,AM$1))/SUM(COUNTIF('raw data'!$B:$B,CONCATENATE($A77,AM$1)),COUNTIF('raw data'!$C:$C,CONCATENATE($A77,AM$1)))),0)</f>
        <v>0</v>
      </c>
      <c r="AN77" s="5">
        <f>IFERROR(IF($A77=AN$1,"", COUNTIF('raw data'!$B:$B,CONCATENATE($A77,AN$1))/SUM(COUNTIF('raw data'!$B:$B,CONCATENATE($A77,AN$1)),COUNTIF('raw data'!$C:$C,CONCATENATE($A77,AN$1)))),0)</f>
        <v>0</v>
      </c>
      <c r="AO77" s="5">
        <f>IFERROR(IF($A77=AO$1,"", COUNTIF('raw data'!$B:$B,CONCATENATE($A77,AO$1))/SUM(COUNTIF('raw data'!$B:$B,CONCATENATE($A77,AO$1)),COUNTIF('raw data'!$C:$C,CONCATENATE($A77,AO$1)))),0)</f>
        <v>0</v>
      </c>
      <c r="AP77" s="5">
        <f>IFERROR(IF($A77=AP$1,"", COUNTIF('raw data'!$B:$B,CONCATENATE($A77,AP$1))/SUM(COUNTIF('raw data'!$B:$B,CONCATENATE($A77,AP$1)),COUNTIF('raw data'!$C:$C,CONCATENATE($A77,AP$1)))),0)</f>
        <v>0</v>
      </c>
      <c r="AQ77" s="5">
        <f>IFERROR(IF($A77=AQ$1,"", COUNTIF('raw data'!$B:$B,CONCATENATE($A77,AQ$1))/SUM(COUNTIF('raw data'!$B:$B,CONCATENATE($A77,AQ$1)),COUNTIF('raw data'!$C:$C,CONCATENATE($A77,AQ$1)))),0)</f>
        <v>0</v>
      </c>
      <c r="AR77" s="5">
        <f>IFERROR(IF($A77=AR$1,"", COUNTIF('raw data'!$B:$B,CONCATENATE($A77,AR$1))/SUM(COUNTIF('raw data'!$B:$B,CONCATENATE($A77,AR$1)),COUNTIF('raw data'!$C:$C,CONCATENATE($A77,AR$1)))),0)</f>
        <v>0</v>
      </c>
      <c r="AS77" s="5">
        <f>IFERROR(IF($A77=AS$1,"", COUNTIF('raw data'!$B:$B,CONCATENATE($A77,AS$1))/SUM(COUNTIF('raw data'!$B:$B,CONCATENATE($A77,AS$1)),COUNTIF('raw data'!$C:$C,CONCATENATE($A77,AS$1)))),0)</f>
        <v>0</v>
      </c>
      <c r="AT77" s="5">
        <f>IFERROR(IF($A77=AT$1,"", COUNTIF('raw data'!$B:$B,CONCATENATE($A77,AT$1))/SUM(COUNTIF('raw data'!$B:$B,CONCATENATE($A77,AT$1)),COUNTIF('raw data'!$C:$C,CONCATENATE($A77,AT$1)))),0)</f>
        <v>0</v>
      </c>
      <c r="AU77" s="5">
        <f>IFERROR(IF($A77=AU$1,"", COUNTIF('raw data'!$B:$B,CONCATENATE($A77,AU$1))/SUM(COUNTIF('raw data'!$B:$B,CONCATENATE($A77,AU$1)),COUNTIF('raw data'!$C:$C,CONCATENATE($A77,AU$1)))),0)</f>
        <v>1</v>
      </c>
      <c r="AV77" s="5">
        <f>IFERROR(IF($A77=AV$1,"", COUNTIF('raw data'!$B:$B,CONCATENATE($A77,AV$1))/SUM(COUNTIF('raw data'!$B:$B,CONCATENATE($A77,AV$1)),COUNTIF('raw data'!$C:$C,CONCATENATE($A77,AV$1)))),0)</f>
        <v>0</v>
      </c>
      <c r="AW77" s="5">
        <f>IFERROR(IF($A77=AW$1,"", COUNTIF('raw data'!$B:$B,CONCATENATE($A77,AW$1))/SUM(COUNTIF('raw data'!$B:$B,CONCATENATE($A77,AW$1)),COUNTIF('raw data'!$C:$C,CONCATENATE($A77,AW$1)))),0)</f>
        <v>0</v>
      </c>
      <c r="AX77" s="5">
        <f>IFERROR(IF($A77=AX$1,"", COUNTIF('raw data'!$B:$B,CONCATENATE($A77,AX$1))/SUM(COUNTIF('raw data'!$B:$B,CONCATENATE($A77,AX$1)),COUNTIF('raw data'!$C:$C,CONCATENATE($A77,AX$1)))),0)</f>
        <v>0</v>
      </c>
      <c r="AY77" s="5">
        <f>IFERROR(IF($A77=AY$1,"", COUNTIF('raw data'!$B:$B,CONCATENATE($A77,AY$1))/SUM(COUNTIF('raw data'!$B:$B,CONCATENATE($A77,AY$1)),COUNTIF('raw data'!$C:$C,CONCATENATE($A77,AY$1)))),0)</f>
        <v>0</v>
      </c>
      <c r="AZ77" s="5">
        <f>IFERROR(IF($A77=AZ$1,"", COUNTIF('raw data'!$B:$B,CONCATENATE($A77,AZ$1))/SUM(COUNTIF('raw data'!$B:$B,CONCATENATE($A77,AZ$1)),COUNTIF('raw data'!$C:$C,CONCATENATE($A77,AZ$1)))),0)</f>
        <v>0</v>
      </c>
      <c r="BA77" s="5">
        <f>IFERROR(IF($A77=BA$1,"", COUNTIF('raw data'!$B:$B,CONCATENATE($A77,BA$1))/SUM(COUNTIF('raw data'!$B:$B,CONCATENATE($A77,BA$1)),COUNTIF('raw data'!$C:$C,CONCATENATE($A77,BA$1)))),0)</f>
        <v>0</v>
      </c>
      <c r="BB77" s="5">
        <f>IFERROR(IF($A77=BB$1,"", COUNTIF('raw data'!$B:$B,CONCATENATE($A77,BB$1))/SUM(COUNTIF('raw data'!$B:$B,CONCATENATE($A77,BB$1)),COUNTIF('raw data'!$C:$C,CONCATENATE($A77,BB$1)))),0)</f>
        <v>0</v>
      </c>
      <c r="BC77" s="5">
        <f>IFERROR(IF($A77=BC$1,"", COUNTIF('raw data'!$B:$B,CONCATENATE($A77,BC$1))/SUM(COUNTIF('raw data'!$B:$B,CONCATENATE($A77,BC$1)),COUNTIF('raw data'!$C:$C,CONCATENATE($A77,BC$1)))),0)</f>
        <v>0</v>
      </c>
      <c r="BD77" s="5">
        <f>IFERROR(IF($A77=BD$1,"", COUNTIF('raw data'!$B:$B,CONCATENATE($A77,BD$1))/SUM(COUNTIF('raw data'!$B:$B,CONCATENATE($A77,BD$1)),COUNTIF('raw data'!$C:$C,CONCATENATE($A77,BD$1)))),0)</f>
        <v>0</v>
      </c>
      <c r="BE77" s="5">
        <f>IFERROR(IF($A77=BE$1,"", COUNTIF('raw data'!$B:$B,CONCATENATE($A77,BE$1))/SUM(COUNTIF('raw data'!$B:$B,CONCATENATE($A77,BE$1)),COUNTIF('raw data'!$C:$C,CONCATENATE($A77,BE$1)))),0)</f>
        <v>0</v>
      </c>
      <c r="BF77" s="5">
        <f>IFERROR(IF($A77=BF$1,"", COUNTIF('raw data'!$B:$B,CONCATENATE($A77,BF$1))/SUM(COUNTIF('raw data'!$B:$B,CONCATENATE($A77,BF$1)),COUNTIF('raw data'!$C:$C,CONCATENATE($A77,BF$1)))),0)</f>
        <v>0</v>
      </c>
      <c r="BG77" s="5">
        <f>IFERROR(IF($A77=BG$1,"", COUNTIF('raw data'!$B:$B,CONCATENATE($A77,BG$1))/SUM(COUNTIF('raw data'!$B:$B,CONCATENATE($A77,BG$1)),COUNTIF('raw data'!$C:$C,CONCATENATE($A77,BG$1)))),0)</f>
        <v>0</v>
      </c>
      <c r="BH77" s="5">
        <f>IFERROR(IF($A77=BH$1,"", COUNTIF('raw data'!$B:$B,CONCATENATE($A77,BH$1))/SUM(COUNTIF('raw data'!$B:$B,CONCATENATE($A77,BH$1)),COUNTIF('raw data'!$C:$C,CONCATENATE($A77,BH$1)))),0)</f>
        <v>0</v>
      </c>
      <c r="BI77" s="5">
        <f>IFERROR(IF($A77=BI$1,"", COUNTIF('raw data'!$B:$B,CONCATENATE($A77,BI$1))/SUM(COUNTIF('raw data'!$B:$B,CONCATENATE($A77,BI$1)),COUNTIF('raw data'!$C:$C,CONCATENATE($A77,BI$1)))),0)</f>
        <v>0</v>
      </c>
      <c r="BJ77" s="5">
        <f>IFERROR(IF($A77=BJ$1,"", COUNTIF('raw data'!$B:$B,CONCATENATE($A77,BJ$1))/SUM(COUNTIF('raw data'!$B:$B,CONCATENATE($A77,BJ$1)),COUNTIF('raw data'!$C:$C,CONCATENATE($A77,BJ$1)))),0)</f>
        <v>0</v>
      </c>
      <c r="BK77" s="5">
        <f>IFERROR(IF($A77=BK$1,"", COUNTIF('raw data'!$B:$B,CONCATENATE($A77,BK$1))/SUM(COUNTIF('raw data'!$B:$B,CONCATENATE($A77,BK$1)),COUNTIF('raw data'!$C:$C,CONCATENATE($A77,BK$1)))),0)</f>
        <v>0</v>
      </c>
      <c r="BL77" s="5">
        <f>IFERROR(IF($A77=BL$1,"", COUNTIF('raw data'!$B:$B,CONCATENATE($A77,BL$1))/SUM(COUNTIF('raw data'!$B:$B,CONCATENATE($A77,BL$1)),COUNTIF('raw data'!$C:$C,CONCATENATE($A77,BL$1)))),0)</f>
        <v>0</v>
      </c>
      <c r="BM77" s="5">
        <f>IFERROR(IF($A77=BM$1,"", COUNTIF('raw data'!$B:$B,CONCATENATE($A77,BM$1))/SUM(COUNTIF('raw data'!$B:$B,CONCATENATE($A77,BM$1)),COUNTIF('raw data'!$C:$C,CONCATENATE($A77,BM$1)))),0)</f>
        <v>0</v>
      </c>
      <c r="BN77" s="5">
        <f>IFERROR(IF($A77=BN$1,"", COUNTIF('raw data'!$B:$B,CONCATENATE($A77,BN$1))/SUM(COUNTIF('raw data'!$B:$B,CONCATENATE($A77,BN$1)),COUNTIF('raw data'!$C:$C,CONCATENATE($A77,BN$1)))),0)</f>
        <v>0</v>
      </c>
      <c r="BO77" s="5">
        <f>IFERROR(IF($A77=BO$1,"", COUNTIF('raw data'!$B:$B,CONCATENATE($A77,BO$1))/SUM(COUNTIF('raw data'!$B:$B,CONCATENATE($A77,BO$1)),COUNTIF('raw data'!$C:$C,CONCATENATE($A77,BO$1)))),0)</f>
        <v>0</v>
      </c>
      <c r="BP77" s="5">
        <f>IFERROR(IF($A77=BP$1,"", COUNTIF('raw data'!$B:$B,CONCATENATE($A77,BP$1))/SUM(COUNTIF('raw data'!$B:$B,CONCATENATE($A77,BP$1)),COUNTIF('raw data'!$C:$C,CONCATENATE($A77,BP$1)))),0)</f>
        <v>0</v>
      </c>
      <c r="BQ77" s="5">
        <f>IFERROR(IF($A77=BQ$1,"", COUNTIF('raw data'!$B:$B,CONCATENATE($A77,BQ$1))/SUM(COUNTIF('raw data'!$B:$B,CONCATENATE($A77,BQ$1)),COUNTIF('raw data'!$C:$C,CONCATENATE($A77,BQ$1)))),0)</f>
        <v>0</v>
      </c>
      <c r="BR77" s="5">
        <f>IFERROR(IF($A77=BR$1,"", COUNTIF('raw data'!$B:$B,CONCATENATE($A77,BR$1))/SUM(COUNTIF('raw data'!$B:$B,CONCATENATE($A77,BR$1)),COUNTIF('raw data'!$C:$C,CONCATENATE($A77,BR$1)))),0)</f>
        <v>0</v>
      </c>
      <c r="BS77" s="5">
        <f>IFERROR(IF($A77=BS$1,"", COUNTIF('raw data'!$B:$B,CONCATENATE($A77,BS$1))/SUM(COUNTIF('raw data'!$B:$B,CONCATENATE($A77,BS$1)),COUNTIF('raw data'!$C:$C,CONCATENATE($A77,BS$1)))),0)</f>
        <v>0</v>
      </c>
      <c r="BT77" s="5">
        <f>IFERROR(IF($A77=BT$1,"", COUNTIF('raw data'!$B:$B,CONCATENATE($A77,BT$1))/SUM(COUNTIF('raw data'!$B:$B,CONCATENATE($A77,BT$1)),COUNTIF('raw data'!$C:$C,CONCATENATE($A77,BT$1)))),0)</f>
        <v>0</v>
      </c>
      <c r="BU77" s="5">
        <f>IFERROR(IF($A77=BU$1,"", COUNTIF('raw data'!$B:$B,CONCATENATE($A77,BU$1))/SUM(COUNTIF('raw data'!$B:$B,CONCATENATE($A77,BU$1)),COUNTIF('raw data'!$C:$C,CONCATENATE($A77,BU$1)))),0)</f>
        <v>0</v>
      </c>
      <c r="BV77" s="5">
        <f>IFERROR(IF($A77=BV$1,"", COUNTIF('raw data'!$B:$B,CONCATENATE($A77,BV$1))/SUM(COUNTIF('raw data'!$B:$B,CONCATENATE($A77,BV$1)),COUNTIF('raw data'!$C:$C,CONCATENATE($A77,BV$1)))),0)</f>
        <v>0</v>
      </c>
      <c r="BW77" s="5">
        <f>IFERROR(IF($A77=BW$1,"", COUNTIF('raw data'!$B:$B,CONCATENATE($A77,BW$1))/SUM(COUNTIF('raw data'!$B:$B,CONCATENATE($A77,BW$1)),COUNTIF('raw data'!$C:$C,CONCATENATE($A77,BW$1)))),0)</f>
        <v>1</v>
      </c>
      <c r="BX77" s="5">
        <f>IFERROR(IF($A77=BX$1,"", COUNTIF('raw data'!$B:$B,CONCATENATE($A77,BX$1))/SUM(COUNTIF('raw data'!$B:$B,CONCATENATE($A77,BX$1)),COUNTIF('raw data'!$C:$C,CONCATENATE($A77,BX$1)))),0)</f>
        <v>0</v>
      </c>
      <c r="BY77" s="5" t="str">
        <f>IFERROR(IF($A77=BY$1,"", COUNTIF('raw data'!$B:$B,CONCATENATE($A77,BY$1))/SUM(COUNTIF('raw data'!$B:$B,CONCATENATE($A77,BY$1)),COUNTIF('raw data'!$C:$C,CONCATENATE($A77,BY$1)))),0)</f>
        <v/>
      </c>
      <c r="BZ77" s="5">
        <f>IFERROR(IF($A77=BZ$1,"", COUNTIF('raw data'!$B:$B,CONCATENATE($A77,BZ$1))/SUM(COUNTIF('raw data'!$B:$B,CONCATENATE($A77,BZ$1)),COUNTIF('raw data'!$C:$C,CONCATENATE($A77,BZ$1)))),0)</f>
        <v>0</v>
      </c>
      <c r="CA77" s="5">
        <f>IFERROR(IF($A77=CA$1,"", COUNTIF('raw data'!$B:$B,CONCATENATE($A77,CA$1))/SUM(COUNTIF('raw data'!$B:$B,CONCATENATE($A77,CA$1)),COUNTIF('raw data'!$C:$C,CONCATENATE($A77,CA$1)))),0)</f>
        <v>0</v>
      </c>
    </row>
    <row r="78">
      <c r="A78" s="6" t="str">
        <f>'winlose rates'!A78</f>
        <v>wiggler</v>
      </c>
      <c r="B78" s="5">
        <f>IFERROR(IF($A78=B$1,"", COUNTIF('raw data'!$B:$B,CONCATENATE($A78,B$1))/SUM(COUNTIF('raw data'!$B:$B,CONCATENATE($A78,B$1)),COUNTIF('raw data'!$C:$C,CONCATENATE($A78,B$1)))),0)</f>
        <v>0</v>
      </c>
      <c r="C78" s="5">
        <f>IFERROR(IF($A78=C$1,"", COUNTIF('raw data'!$B:$B,CONCATENATE($A78,C$1))/SUM(COUNTIF('raw data'!$B:$B,CONCATENATE($A78,C$1)),COUNTIF('raw data'!$C:$C,CONCATENATE($A78,C$1)))),0)</f>
        <v>0</v>
      </c>
      <c r="D78" s="5">
        <f>IFERROR(IF($A78=D$1,"", COUNTIF('raw data'!$B:$B,CONCATENATE($A78,D$1))/SUM(COUNTIF('raw data'!$B:$B,CONCATENATE($A78,D$1)),COUNTIF('raw data'!$C:$C,CONCATENATE($A78,D$1)))),0)</f>
        <v>0</v>
      </c>
      <c r="E78" s="5">
        <f>IFERROR(IF($A78=E$1,"", COUNTIF('raw data'!$B:$B,CONCATENATE($A78,E$1))/SUM(COUNTIF('raw data'!$B:$B,CONCATENATE($A78,E$1)),COUNTIF('raw data'!$C:$C,CONCATENATE($A78,E$1)))),0)</f>
        <v>0</v>
      </c>
      <c r="F78" s="5">
        <f>IFERROR(IF($A78=F$1,"", COUNTIF('raw data'!$B:$B,CONCATENATE($A78,F$1))/SUM(COUNTIF('raw data'!$B:$B,CONCATENATE($A78,F$1)),COUNTIF('raw data'!$C:$C,CONCATENATE($A78,F$1)))),0)</f>
        <v>0</v>
      </c>
      <c r="G78" s="5">
        <f>IFERROR(IF($A78=G$1,"", COUNTIF('raw data'!$B:$B,CONCATENATE($A78,G$1))/SUM(COUNTIF('raw data'!$B:$B,CONCATENATE($A78,G$1)),COUNTIF('raw data'!$C:$C,CONCATENATE($A78,G$1)))),0)</f>
        <v>0</v>
      </c>
      <c r="H78" s="5">
        <f>IFERROR(IF($A78=H$1,"", COUNTIF('raw data'!$B:$B,CONCATENATE($A78,H$1))/SUM(COUNTIF('raw data'!$B:$B,CONCATENATE($A78,H$1)),COUNTIF('raw data'!$C:$C,CONCATENATE($A78,H$1)))),0)</f>
        <v>0</v>
      </c>
      <c r="I78" s="5">
        <f>IFERROR(IF($A78=I$1,"", COUNTIF('raw data'!$B:$B,CONCATENATE($A78,I$1))/SUM(COUNTIF('raw data'!$B:$B,CONCATENATE($A78,I$1)),COUNTIF('raw data'!$C:$C,CONCATENATE($A78,I$1)))),0)</f>
        <v>0</v>
      </c>
      <c r="J78" s="5">
        <f>IFERROR(IF($A78=J$1,"", COUNTIF('raw data'!$B:$B,CONCATENATE($A78,J$1))/SUM(COUNTIF('raw data'!$B:$B,CONCATENATE($A78,J$1)),COUNTIF('raw data'!$C:$C,CONCATENATE($A78,J$1)))),0)</f>
        <v>0</v>
      </c>
      <c r="K78" s="5">
        <f>IFERROR(IF($A78=K$1,"", COUNTIF('raw data'!$B:$B,CONCATENATE($A78,K$1))/SUM(COUNTIF('raw data'!$B:$B,CONCATENATE($A78,K$1)),COUNTIF('raw data'!$C:$C,CONCATENATE($A78,K$1)))),0)</f>
        <v>0</v>
      </c>
      <c r="L78" s="5">
        <f>IFERROR(IF($A78=L$1,"", COUNTIF('raw data'!$B:$B,CONCATENATE($A78,L$1))/SUM(COUNTIF('raw data'!$B:$B,CONCATENATE($A78,L$1)),COUNTIF('raw data'!$C:$C,CONCATENATE($A78,L$1)))),0)</f>
        <v>0</v>
      </c>
      <c r="M78" s="5">
        <f>IFERROR(IF($A78=M$1,"", COUNTIF('raw data'!$B:$B,CONCATENATE($A78,M$1))/SUM(COUNTIF('raw data'!$B:$B,CONCATENATE($A78,M$1)),COUNTIF('raw data'!$C:$C,CONCATENATE($A78,M$1)))),0)</f>
        <v>1</v>
      </c>
      <c r="N78" s="5">
        <f>IFERROR(IF($A78=N$1,"", COUNTIF('raw data'!$B:$B,CONCATENATE($A78,N$1))/SUM(COUNTIF('raw data'!$B:$B,CONCATENATE($A78,N$1)),COUNTIF('raw data'!$C:$C,CONCATENATE($A78,N$1)))),0)</f>
        <v>0</v>
      </c>
      <c r="O78" s="5">
        <f>IFERROR(IF($A78=O$1,"", COUNTIF('raw data'!$B:$B,CONCATENATE($A78,O$1))/SUM(COUNTIF('raw data'!$B:$B,CONCATENATE($A78,O$1)),COUNTIF('raw data'!$C:$C,CONCATENATE($A78,O$1)))),0)</f>
        <v>0</v>
      </c>
      <c r="P78" s="5">
        <f>IFERROR(IF($A78=P$1,"", COUNTIF('raw data'!$B:$B,CONCATENATE($A78,P$1))/SUM(COUNTIF('raw data'!$B:$B,CONCATENATE($A78,P$1)),COUNTIF('raw data'!$C:$C,CONCATENATE($A78,P$1)))),0)</f>
        <v>0</v>
      </c>
      <c r="Q78" s="5">
        <f>IFERROR(IF($A78=Q$1,"", COUNTIF('raw data'!$B:$B,CONCATENATE($A78,Q$1))/SUM(COUNTIF('raw data'!$B:$B,CONCATENATE($A78,Q$1)),COUNTIF('raw data'!$C:$C,CONCATENATE($A78,Q$1)))),0)</f>
        <v>0</v>
      </c>
      <c r="R78" s="5">
        <f>IFERROR(IF($A78=R$1,"", COUNTIF('raw data'!$B:$B,CONCATENATE($A78,R$1))/SUM(COUNTIF('raw data'!$B:$B,CONCATENATE($A78,R$1)),COUNTIF('raw data'!$C:$C,CONCATENATE($A78,R$1)))),0)</f>
        <v>0</v>
      </c>
      <c r="S78" s="5">
        <f>IFERROR(IF($A78=S$1,"", COUNTIF('raw data'!$B:$B,CONCATENATE($A78,S$1))/SUM(COUNTIF('raw data'!$B:$B,CONCATENATE($A78,S$1)),COUNTIF('raw data'!$C:$C,CONCATENATE($A78,S$1)))),0)</f>
        <v>0</v>
      </c>
      <c r="T78" s="5">
        <f>IFERROR(IF($A78=T$1,"", COUNTIF('raw data'!$B:$B,CONCATENATE($A78,T$1))/SUM(COUNTIF('raw data'!$B:$B,CONCATENATE($A78,T$1)),COUNTIF('raw data'!$C:$C,CONCATENATE($A78,T$1)))),0)</f>
        <v>0</v>
      </c>
      <c r="U78" s="5">
        <f>IFERROR(IF($A78=U$1,"", COUNTIF('raw data'!$B:$B,CONCATENATE($A78,U$1))/SUM(COUNTIF('raw data'!$B:$B,CONCATENATE($A78,U$1)),COUNTIF('raw data'!$C:$C,CONCATENATE($A78,U$1)))),0)</f>
        <v>0</v>
      </c>
      <c r="V78" s="5">
        <f>IFERROR(IF($A78=V$1,"", COUNTIF('raw data'!$B:$B,CONCATENATE($A78,V$1))/SUM(COUNTIF('raw data'!$B:$B,CONCATENATE($A78,V$1)),COUNTIF('raw data'!$C:$C,CONCATENATE($A78,V$1)))),0)</f>
        <v>0</v>
      </c>
      <c r="W78" s="5">
        <f>IFERROR(IF($A78=W$1,"", COUNTIF('raw data'!$B:$B,CONCATENATE($A78,W$1))/SUM(COUNTIF('raw data'!$B:$B,CONCATENATE($A78,W$1)),COUNTIF('raw data'!$C:$C,CONCATENATE($A78,W$1)))),0)</f>
        <v>0</v>
      </c>
      <c r="X78" s="5">
        <f>IFERROR(IF($A78=X$1,"", COUNTIF('raw data'!$B:$B,CONCATENATE($A78,X$1))/SUM(COUNTIF('raw data'!$B:$B,CONCATENATE($A78,X$1)),COUNTIF('raw data'!$C:$C,CONCATENATE($A78,X$1)))),0)</f>
        <v>0</v>
      </c>
      <c r="Y78" s="5">
        <f>IFERROR(IF($A78=Y$1,"", COUNTIF('raw data'!$B:$B,CONCATENATE($A78,Y$1))/SUM(COUNTIF('raw data'!$B:$B,CONCATENATE($A78,Y$1)),COUNTIF('raw data'!$C:$C,CONCATENATE($A78,Y$1)))),0)</f>
        <v>0</v>
      </c>
      <c r="Z78" s="5">
        <f>IFERROR(IF($A78=Z$1,"", COUNTIF('raw data'!$B:$B,CONCATENATE($A78,Z$1))/SUM(COUNTIF('raw data'!$B:$B,CONCATENATE($A78,Z$1)),COUNTIF('raw data'!$C:$C,CONCATENATE($A78,Z$1)))),0)</f>
        <v>0</v>
      </c>
      <c r="AA78" s="5">
        <f>IFERROR(IF($A78=AA$1,"", COUNTIF('raw data'!$B:$B,CONCATENATE($A78,AA$1))/SUM(COUNTIF('raw data'!$B:$B,CONCATENATE($A78,AA$1)),COUNTIF('raw data'!$C:$C,CONCATENATE($A78,AA$1)))),0)</f>
        <v>0</v>
      </c>
      <c r="AB78" s="5">
        <f>IFERROR(IF($A78=AB$1,"", COUNTIF('raw data'!$B:$B,CONCATENATE($A78,AB$1))/SUM(COUNTIF('raw data'!$B:$B,CONCATENATE($A78,AB$1)),COUNTIF('raw data'!$C:$C,CONCATENATE($A78,AB$1)))),0)</f>
        <v>0</v>
      </c>
      <c r="AC78" s="5">
        <f>IFERROR(IF($A78=AC$1,"", COUNTIF('raw data'!$B:$B,CONCATENATE($A78,AC$1))/SUM(COUNTIF('raw data'!$B:$B,CONCATENATE($A78,AC$1)),COUNTIF('raw data'!$C:$C,CONCATENATE($A78,AC$1)))),0)</f>
        <v>0</v>
      </c>
      <c r="AD78" s="5">
        <f>IFERROR(IF($A78=AD$1,"", COUNTIF('raw data'!$B:$B,CONCATENATE($A78,AD$1))/SUM(COUNTIF('raw data'!$B:$B,CONCATENATE($A78,AD$1)),COUNTIF('raw data'!$C:$C,CONCATENATE($A78,AD$1)))),0)</f>
        <v>0</v>
      </c>
      <c r="AE78" s="5">
        <f>IFERROR(IF($A78=AE$1,"", COUNTIF('raw data'!$B:$B,CONCATENATE($A78,AE$1))/SUM(COUNTIF('raw data'!$B:$B,CONCATENATE($A78,AE$1)),COUNTIF('raw data'!$C:$C,CONCATENATE($A78,AE$1)))),0)</f>
        <v>0</v>
      </c>
      <c r="AF78" s="5">
        <f>IFERROR(IF($A78=AF$1,"", COUNTIF('raw data'!$B:$B,CONCATENATE($A78,AF$1))/SUM(COUNTIF('raw data'!$B:$B,CONCATENATE($A78,AF$1)),COUNTIF('raw data'!$C:$C,CONCATENATE($A78,AF$1)))),0)</f>
        <v>0</v>
      </c>
      <c r="AG78" s="5">
        <f>IFERROR(IF($A78=AG$1,"", COUNTIF('raw data'!$B:$B,CONCATENATE($A78,AG$1))/SUM(COUNTIF('raw data'!$B:$B,CONCATENATE($A78,AG$1)),COUNTIF('raw data'!$C:$C,CONCATENATE($A78,AG$1)))),0)</f>
        <v>0</v>
      </c>
      <c r="AH78" s="5">
        <f>IFERROR(IF($A78=AH$1,"", COUNTIF('raw data'!$B:$B,CONCATENATE($A78,AH$1))/SUM(COUNTIF('raw data'!$B:$B,CONCATENATE($A78,AH$1)),COUNTIF('raw data'!$C:$C,CONCATENATE($A78,AH$1)))),0)</f>
        <v>0</v>
      </c>
      <c r="AI78" s="5">
        <f>IFERROR(IF($A78=AI$1,"", COUNTIF('raw data'!$B:$B,CONCATENATE($A78,AI$1))/SUM(COUNTIF('raw data'!$B:$B,CONCATENATE($A78,AI$1)),COUNTIF('raw data'!$C:$C,CONCATENATE($A78,AI$1)))),0)</f>
        <v>0</v>
      </c>
      <c r="AJ78" s="5">
        <f>IFERROR(IF($A78=AJ$1,"", COUNTIF('raw data'!$B:$B,CONCATENATE($A78,AJ$1))/SUM(COUNTIF('raw data'!$B:$B,CONCATENATE($A78,AJ$1)),COUNTIF('raw data'!$C:$C,CONCATENATE($A78,AJ$1)))),0)</f>
        <v>0</v>
      </c>
      <c r="AK78" s="5">
        <f>IFERROR(IF($A78=AK$1,"", COUNTIF('raw data'!$B:$B,CONCATENATE($A78,AK$1))/SUM(COUNTIF('raw data'!$B:$B,CONCATENATE($A78,AK$1)),COUNTIF('raw data'!$C:$C,CONCATENATE($A78,AK$1)))),0)</f>
        <v>1</v>
      </c>
      <c r="AL78" s="5">
        <f>IFERROR(IF($A78=AL$1,"", COUNTIF('raw data'!$B:$B,CONCATENATE($A78,AL$1))/SUM(COUNTIF('raw data'!$B:$B,CONCATENATE($A78,AL$1)),COUNTIF('raw data'!$C:$C,CONCATENATE($A78,AL$1)))),0)</f>
        <v>0</v>
      </c>
      <c r="AM78" s="5">
        <f>IFERROR(IF($A78=AM$1,"", COUNTIF('raw data'!$B:$B,CONCATENATE($A78,AM$1))/SUM(COUNTIF('raw data'!$B:$B,CONCATENATE($A78,AM$1)),COUNTIF('raw data'!$C:$C,CONCATENATE($A78,AM$1)))),0)</f>
        <v>0</v>
      </c>
      <c r="AN78" s="5">
        <f>IFERROR(IF($A78=AN$1,"", COUNTIF('raw data'!$B:$B,CONCATENATE($A78,AN$1))/SUM(COUNTIF('raw data'!$B:$B,CONCATENATE($A78,AN$1)),COUNTIF('raw data'!$C:$C,CONCATENATE($A78,AN$1)))),0)</f>
        <v>0</v>
      </c>
      <c r="AO78" s="5">
        <f>IFERROR(IF($A78=AO$1,"", COUNTIF('raw data'!$B:$B,CONCATENATE($A78,AO$1))/SUM(COUNTIF('raw data'!$B:$B,CONCATENATE($A78,AO$1)),COUNTIF('raw data'!$C:$C,CONCATENATE($A78,AO$1)))),0)</f>
        <v>0</v>
      </c>
      <c r="AP78" s="5">
        <f>IFERROR(IF($A78=AP$1,"", COUNTIF('raw data'!$B:$B,CONCATENATE($A78,AP$1))/SUM(COUNTIF('raw data'!$B:$B,CONCATENATE($A78,AP$1)),COUNTIF('raw data'!$C:$C,CONCATENATE($A78,AP$1)))),0)</f>
        <v>0</v>
      </c>
      <c r="AQ78" s="5">
        <f>IFERROR(IF($A78=AQ$1,"", COUNTIF('raw data'!$B:$B,CONCATENATE($A78,AQ$1))/SUM(COUNTIF('raw data'!$B:$B,CONCATENATE($A78,AQ$1)),COUNTIF('raw data'!$C:$C,CONCATENATE($A78,AQ$1)))),0)</f>
        <v>0</v>
      </c>
      <c r="AR78" s="5">
        <f>IFERROR(IF($A78=AR$1,"", COUNTIF('raw data'!$B:$B,CONCATENATE($A78,AR$1))/SUM(COUNTIF('raw data'!$B:$B,CONCATENATE($A78,AR$1)),COUNTIF('raw data'!$C:$C,CONCATENATE($A78,AR$1)))),0)</f>
        <v>0</v>
      </c>
      <c r="AS78" s="5">
        <f>IFERROR(IF($A78=AS$1,"", COUNTIF('raw data'!$B:$B,CONCATENATE($A78,AS$1))/SUM(COUNTIF('raw data'!$B:$B,CONCATENATE($A78,AS$1)),COUNTIF('raw data'!$C:$C,CONCATENATE($A78,AS$1)))),0)</f>
        <v>0</v>
      </c>
      <c r="AT78" s="5">
        <f>IFERROR(IF($A78=AT$1,"", COUNTIF('raw data'!$B:$B,CONCATENATE($A78,AT$1))/SUM(COUNTIF('raw data'!$B:$B,CONCATENATE($A78,AT$1)),COUNTIF('raw data'!$C:$C,CONCATENATE($A78,AT$1)))),0)</f>
        <v>0</v>
      </c>
      <c r="AU78" s="5">
        <f>IFERROR(IF($A78=AU$1,"", COUNTIF('raw data'!$B:$B,CONCATENATE($A78,AU$1))/SUM(COUNTIF('raw data'!$B:$B,CONCATENATE($A78,AU$1)),COUNTIF('raw data'!$C:$C,CONCATENATE($A78,AU$1)))),0)</f>
        <v>0</v>
      </c>
      <c r="AV78" s="5">
        <f>IFERROR(IF($A78=AV$1,"", COUNTIF('raw data'!$B:$B,CONCATENATE($A78,AV$1))/SUM(COUNTIF('raw data'!$B:$B,CONCATENATE($A78,AV$1)),COUNTIF('raw data'!$C:$C,CONCATENATE($A78,AV$1)))),0)</f>
        <v>0</v>
      </c>
      <c r="AW78" s="5">
        <f>IFERROR(IF($A78=AW$1,"", COUNTIF('raw data'!$B:$B,CONCATENATE($A78,AW$1))/SUM(COUNTIF('raw data'!$B:$B,CONCATENATE($A78,AW$1)),COUNTIF('raw data'!$C:$C,CONCATENATE($A78,AW$1)))),0)</f>
        <v>0</v>
      </c>
      <c r="AX78" s="5">
        <f>IFERROR(IF($A78=AX$1,"", COUNTIF('raw data'!$B:$B,CONCATENATE($A78,AX$1))/SUM(COUNTIF('raw data'!$B:$B,CONCATENATE($A78,AX$1)),COUNTIF('raw data'!$C:$C,CONCATENATE($A78,AX$1)))),0)</f>
        <v>0</v>
      </c>
      <c r="AY78" s="5">
        <f>IFERROR(IF($A78=AY$1,"", COUNTIF('raw data'!$B:$B,CONCATENATE($A78,AY$1))/SUM(COUNTIF('raw data'!$B:$B,CONCATENATE($A78,AY$1)),COUNTIF('raw data'!$C:$C,CONCATENATE($A78,AY$1)))),0)</f>
        <v>0</v>
      </c>
      <c r="AZ78" s="5">
        <f>IFERROR(IF($A78=AZ$1,"", COUNTIF('raw data'!$B:$B,CONCATENATE($A78,AZ$1))/SUM(COUNTIF('raw data'!$B:$B,CONCATENATE($A78,AZ$1)),COUNTIF('raw data'!$C:$C,CONCATENATE($A78,AZ$1)))),0)</f>
        <v>0</v>
      </c>
      <c r="BA78" s="5">
        <f>IFERROR(IF($A78=BA$1,"", COUNTIF('raw data'!$B:$B,CONCATENATE($A78,BA$1))/SUM(COUNTIF('raw data'!$B:$B,CONCATENATE($A78,BA$1)),COUNTIF('raw data'!$C:$C,CONCATENATE($A78,BA$1)))),0)</f>
        <v>0</v>
      </c>
      <c r="BB78" s="5">
        <f>IFERROR(IF($A78=BB$1,"", COUNTIF('raw data'!$B:$B,CONCATENATE($A78,BB$1))/SUM(COUNTIF('raw data'!$B:$B,CONCATENATE($A78,BB$1)),COUNTIF('raw data'!$C:$C,CONCATENATE($A78,BB$1)))),0)</f>
        <v>0</v>
      </c>
      <c r="BC78" s="5">
        <f>IFERROR(IF($A78=BC$1,"", COUNTIF('raw data'!$B:$B,CONCATENATE($A78,BC$1))/SUM(COUNTIF('raw data'!$B:$B,CONCATENATE($A78,BC$1)),COUNTIF('raw data'!$C:$C,CONCATENATE($A78,BC$1)))),0)</f>
        <v>0</v>
      </c>
      <c r="BD78" s="5">
        <f>IFERROR(IF($A78=BD$1,"", COUNTIF('raw data'!$B:$B,CONCATENATE($A78,BD$1))/SUM(COUNTIF('raw data'!$B:$B,CONCATENATE($A78,BD$1)),COUNTIF('raw data'!$C:$C,CONCATENATE($A78,BD$1)))),0)</f>
        <v>0</v>
      </c>
      <c r="BE78" s="5">
        <f>IFERROR(IF($A78=BE$1,"", COUNTIF('raw data'!$B:$B,CONCATENATE($A78,BE$1))/SUM(COUNTIF('raw data'!$B:$B,CONCATENATE($A78,BE$1)),COUNTIF('raw data'!$C:$C,CONCATENATE($A78,BE$1)))),0)</f>
        <v>0</v>
      </c>
      <c r="BF78" s="5">
        <f>IFERROR(IF($A78=BF$1,"", COUNTIF('raw data'!$B:$B,CONCATENATE($A78,BF$1))/SUM(COUNTIF('raw data'!$B:$B,CONCATENATE($A78,BF$1)),COUNTIF('raw data'!$C:$C,CONCATENATE($A78,BF$1)))),0)</f>
        <v>0</v>
      </c>
      <c r="BG78" s="5">
        <f>IFERROR(IF($A78=BG$1,"", COUNTIF('raw data'!$B:$B,CONCATENATE($A78,BG$1))/SUM(COUNTIF('raw data'!$B:$B,CONCATENATE($A78,BG$1)),COUNTIF('raw data'!$C:$C,CONCATENATE($A78,BG$1)))),0)</f>
        <v>0</v>
      </c>
      <c r="BH78" s="5">
        <f>IFERROR(IF($A78=BH$1,"", COUNTIF('raw data'!$B:$B,CONCATENATE($A78,BH$1))/SUM(COUNTIF('raw data'!$B:$B,CONCATENATE($A78,BH$1)),COUNTIF('raw data'!$C:$C,CONCATENATE($A78,BH$1)))),0)</f>
        <v>0</v>
      </c>
      <c r="BI78" s="5">
        <f>IFERROR(IF($A78=BI$1,"", COUNTIF('raw data'!$B:$B,CONCATENATE($A78,BI$1))/SUM(COUNTIF('raw data'!$B:$B,CONCATENATE($A78,BI$1)),COUNTIF('raw data'!$C:$C,CONCATENATE($A78,BI$1)))),0)</f>
        <v>0</v>
      </c>
      <c r="BJ78" s="5">
        <f>IFERROR(IF($A78=BJ$1,"", COUNTIF('raw data'!$B:$B,CONCATENATE($A78,BJ$1))/SUM(COUNTIF('raw data'!$B:$B,CONCATENATE($A78,BJ$1)),COUNTIF('raw data'!$C:$C,CONCATENATE($A78,BJ$1)))),0)</f>
        <v>0</v>
      </c>
      <c r="BK78" s="5">
        <f>IFERROR(IF($A78=BK$1,"", COUNTIF('raw data'!$B:$B,CONCATENATE($A78,BK$1))/SUM(COUNTIF('raw data'!$B:$B,CONCATENATE($A78,BK$1)),COUNTIF('raw data'!$C:$C,CONCATENATE($A78,BK$1)))),0)</f>
        <v>0</v>
      </c>
      <c r="BL78" s="5">
        <f>IFERROR(IF($A78=BL$1,"", COUNTIF('raw data'!$B:$B,CONCATENATE($A78,BL$1))/SUM(COUNTIF('raw data'!$B:$B,CONCATENATE($A78,BL$1)),COUNTIF('raw data'!$C:$C,CONCATENATE($A78,BL$1)))),0)</f>
        <v>0</v>
      </c>
      <c r="BM78" s="5">
        <f>IFERROR(IF($A78=BM$1,"", COUNTIF('raw data'!$B:$B,CONCATENATE($A78,BM$1))/SUM(COUNTIF('raw data'!$B:$B,CONCATENATE($A78,BM$1)),COUNTIF('raw data'!$C:$C,CONCATENATE($A78,BM$1)))),0)</f>
        <v>0</v>
      </c>
      <c r="BN78" s="5">
        <f>IFERROR(IF($A78=BN$1,"", COUNTIF('raw data'!$B:$B,CONCATENATE($A78,BN$1))/SUM(COUNTIF('raw data'!$B:$B,CONCATENATE($A78,BN$1)),COUNTIF('raw data'!$C:$C,CONCATENATE($A78,BN$1)))),0)</f>
        <v>0</v>
      </c>
      <c r="BO78" s="5">
        <f>IFERROR(IF($A78=BO$1,"", COUNTIF('raw data'!$B:$B,CONCATENATE($A78,BO$1))/SUM(COUNTIF('raw data'!$B:$B,CONCATENATE($A78,BO$1)),COUNTIF('raw data'!$C:$C,CONCATENATE($A78,BO$1)))),0)</f>
        <v>1</v>
      </c>
      <c r="BP78" s="5">
        <f>IFERROR(IF($A78=BP$1,"", COUNTIF('raw data'!$B:$B,CONCATENATE($A78,BP$1))/SUM(COUNTIF('raw data'!$B:$B,CONCATENATE($A78,BP$1)),COUNTIF('raw data'!$C:$C,CONCATENATE($A78,BP$1)))),0)</f>
        <v>0</v>
      </c>
      <c r="BQ78" s="5">
        <f>IFERROR(IF($A78=BQ$1,"", COUNTIF('raw data'!$B:$B,CONCATENATE($A78,BQ$1))/SUM(COUNTIF('raw data'!$B:$B,CONCATENATE($A78,BQ$1)),COUNTIF('raw data'!$C:$C,CONCATENATE($A78,BQ$1)))),0)</f>
        <v>0</v>
      </c>
      <c r="BR78" s="5">
        <f>IFERROR(IF($A78=BR$1,"", COUNTIF('raw data'!$B:$B,CONCATENATE($A78,BR$1))/SUM(COUNTIF('raw data'!$B:$B,CONCATENATE($A78,BR$1)),COUNTIF('raw data'!$C:$C,CONCATENATE($A78,BR$1)))),0)</f>
        <v>0</v>
      </c>
      <c r="BS78" s="5">
        <f>IFERROR(IF($A78=BS$1,"", COUNTIF('raw data'!$B:$B,CONCATENATE($A78,BS$1))/SUM(COUNTIF('raw data'!$B:$B,CONCATENATE($A78,BS$1)),COUNTIF('raw data'!$C:$C,CONCATENATE($A78,BS$1)))),0)</f>
        <v>0</v>
      </c>
      <c r="BT78" s="5">
        <f>IFERROR(IF($A78=BT$1,"", COUNTIF('raw data'!$B:$B,CONCATENATE($A78,BT$1))/SUM(COUNTIF('raw data'!$B:$B,CONCATENATE($A78,BT$1)),COUNTIF('raw data'!$C:$C,CONCATENATE($A78,BT$1)))),0)</f>
        <v>0</v>
      </c>
      <c r="BU78" s="5">
        <f>IFERROR(IF($A78=BU$1,"", COUNTIF('raw data'!$B:$B,CONCATENATE($A78,BU$1))/SUM(COUNTIF('raw data'!$B:$B,CONCATENATE($A78,BU$1)),COUNTIF('raw data'!$C:$C,CONCATENATE($A78,BU$1)))),0)</f>
        <v>0</v>
      </c>
      <c r="BV78" s="5">
        <f>IFERROR(IF($A78=BV$1,"", COUNTIF('raw data'!$B:$B,CONCATENATE($A78,BV$1))/SUM(COUNTIF('raw data'!$B:$B,CONCATENATE($A78,BV$1)),COUNTIF('raw data'!$C:$C,CONCATENATE($A78,BV$1)))),0)</f>
        <v>0</v>
      </c>
      <c r="BW78" s="5">
        <f>IFERROR(IF($A78=BW$1,"", COUNTIF('raw data'!$B:$B,CONCATENATE($A78,BW$1))/SUM(COUNTIF('raw data'!$B:$B,CONCATENATE($A78,BW$1)),COUNTIF('raw data'!$C:$C,CONCATENATE($A78,BW$1)))),0)</f>
        <v>0</v>
      </c>
      <c r="BX78" s="5">
        <f>IFERROR(IF($A78=BX$1,"", COUNTIF('raw data'!$B:$B,CONCATENATE($A78,BX$1))/SUM(COUNTIF('raw data'!$B:$B,CONCATENATE($A78,BX$1)),COUNTIF('raw data'!$C:$C,CONCATENATE($A78,BX$1)))),0)</f>
        <v>0</v>
      </c>
      <c r="BY78" s="5">
        <f>IFERROR(IF($A78=BY$1,"", COUNTIF('raw data'!$B:$B,CONCATENATE($A78,BY$1))/SUM(COUNTIF('raw data'!$B:$B,CONCATENATE($A78,BY$1)),COUNTIF('raw data'!$C:$C,CONCATENATE($A78,BY$1)))),0)</f>
        <v>0</v>
      </c>
      <c r="BZ78" s="5" t="str">
        <f>IFERROR(IF($A78=BZ$1,"", COUNTIF('raw data'!$B:$B,CONCATENATE($A78,BZ$1))/SUM(COUNTIF('raw data'!$B:$B,CONCATENATE($A78,BZ$1)),COUNTIF('raw data'!$C:$C,CONCATENATE($A78,BZ$1)))),0)</f>
        <v/>
      </c>
      <c r="CA78" s="5">
        <f>IFERROR(IF($A78=CA$1,"", COUNTIF('raw data'!$B:$B,CONCATENATE($A78,CA$1))/SUM(COUNTIF('raw data'!$B:$B,CONCATENATE($A78,CA$1)),COUNTIF('raw data'!$C:$C,CONCATENATE($A78,CA$1)))),0)</f>
        <v>0</v>
      </c>
    </row>
    <row r="79">
      <c r="A79" s="6" t="str">
        <f>'winlose rates'!A79</f>
        <v>yoshi/boot/car</v>
      </c>
      <c r="B79" s="5">
        <f>IFERROR(IF($A79=B$1,"", COUNTIF('raw data'!$B:$B,CONCATENATE($A79,B$1))/SUM(COUNTIF('raw data'!$B:$B,CONCATENATE($A79,B$1)),COUNTIF('raw data'!$C:$C,CONCATENATE($A79,B$1)))),0)</f>
        <v>0</v>
      </c>
      <c r="C79" s="5">
        <f>IFERROR(IF($A79=C$1,"", COUNTIF('raw data'!$B:$B,CONCATENATE($A79,C$1))/SUM(COUNTIF('raw data'!$B:$B,CONCATENATE($A79,C$1)),COUNTIF('raw data'!$C:$C,CONCATENATE($A79,C$1)))),0)</f>
        <v>0</v>
      </c>
      <c r="D79" s="5">
        <f>IFERROR(IF($A79=D$1,"", COUNTIF('raw data'!$B:$B,CONCATENATE($A79,D$1))/SUM(COUNTIF('raw data'!$B:$B,CONCATENATE($A79,D$1)),COUNTIF('raw data'!$C:$C,CONCATENATE($A79,D$1)))),0)</f>
        <v>0</v>
      </c>
      <c r="E79" s="5">
        <f>IFERROR(IF($A79=E$1,"", COUNTIF('raw data'!$B:$B,CONCATENATE($A79,E$1))/SUM(COUNTIF('raw data'!$B:$B,CONCATENATE($A79,E$1)),COUNTIF('raw data'!$C:$C,CONCATENATE($A79,E$1)))),0)</f>
        <v>0</v>
      </c>
      <c r="F79" s="5">
        <f>IFERROR(IF($A79=F$1,"", COUNTIF('raw data'!$B:$B,CONCATENATE($A79,F$1))/SUM(COUNTIF('raw data'!$B:$B,CONCATENATE($A79,F$1)),COUNTIF('raw data'!$C:$C,CONCATENATE($A79,F$1)))),0)</f>
        <v>0</v>
      </c>
      <c r="G79" s="5">
        <f>IFERROR(IF($A79=G$1,"", COUNTIF('raw data'!$B:$B,CONCATENATE($A79,G$1))/SUM(COUNTIF('raw data'!$B:$B,CONCATENATE($A79,G$1)),COUNTIF('raw data'!$C:$C,CONCATENATE($A79,G$1)))),0)</f>
        <v>1</v>
      </c>
      <c r="H79" s="5">
        <f>IFERROR(IF($A79=H$1,"", COUNTIF('raw data'!$B:$B,CONCATENATE($A79,H$1))/SUM(COUNTIF('raw data'!$B:$B,CONCATENATE($A79,H$1)),COUNTIF('raw data'!$C:$C,CONCATENATE($A79,H$1)))),0)</f>
        <v>0</v>
      </c>
      <c r="I79" s="5">
        <f>IFERROR(IF($A79=I$1,"", COUNTIF('raw data'!$B:$B,CONCATENATE($A79,I$1))/SUM(COUNTIF('raw data'!$B:$B,CONCATENATE($A79,I$1)),COUNTIF('raw data'!$C:$C,CONCATENATE($A79,I$1)))),0)</f>
        <v>0</v>
      </c>
      <c r="J79" s="5">
        <f>IFERROR(IF($A79=J$1,"", COUNTIF('raw data'!$B:$B,CONCATENATE($A79,J$1))/SUM(COUNTIF('raw data'!$B:$B,CONCATENATE($A79,J$1)),COUNTIF('raw data'!$C:$C,CONCATENATE($A79,J$1)))),0)</f>
        <v>0</v>
      </c>
      <c r="K79" s="5">
        <f>IFERROR(IF($A79=K$1,"", COUNTIF('raw data'!$B:$B,CONCATENATE($A79,K$1))/SUM(COUNTIF('raw data'!$B:$B,CONCATENATE($A79,K$1)),COUNTIF('raw data'!$C:$C,CONCATENATE($A79,K$1)))),0)</f>
        <v>0</v>
      </c>
      <c r="L79" s="5">
        <f>IFERROR(IF($A79=L$1,"", COUNTIF('raw data'!$B:$B,CONCATENATE($A79,L$1))/SUM(COUNTIF('raw data'!$B:$B,CONCATENATE($A79,L$1)),COUNTIF('raw data'!$C:$C,CONCATENATE($A79,L$1)))),0)</f>
        <v>0</v>
      </c>
      <c r="M79" s="5">
        <f>IFERROR(IF($A79=M$1,"", COUNTIF('raw data'!$B:$B,CONCATENATE($A79,M$1))/SUM(COUNTIF('raw data'!$B:$B,CONCATENATE($A79,M$1)),COUNTIF('raw data'!$C:$C,CONCATENATE($A79,M$1)))),0)</f>
        <v>0</v>
      </c>
      <c r="N79" s="5">
        <f>IFERROR(IF($A79=N$1,"", COUNTIF('raw data'!$B:$B,CONCATENATE($A79,N$1))/SUM(COUNTIF('raw data'!$B:$B,CONCATENATE($A79,N$1)),COUNTIF('raw data'!$C:$C,CONCATENATE($A79,N$1)))),0)</f>
        <v>0</v>
      </c>
      <c r="O79" s="5">
        <f>IFERROR(IF($A79=O$1,"", COUNTIF('raw data'!$B:$B,CONCATENATE($A79,O$1))/SUM(COUNTIF('raw data'!$B:$B,CONCATENATE($A79,O$1)),COUNTIF('raw data'!$C:$C,CONCATENATE($A79,O$1)))),0)</f>
        <v>0</v>
      </c>
      <c r="P79" s="5">
        <f>IFERROR(IF($A79=P$1,"", COUNTIF('raw data'!$B:$B,CONCATENATE($A79,P$1))/SUM(COUNTIF('raw data'!$B:$B,CONCATENATE($A79,P$1)),COUNTIF('raw data'!$C:$C,CONCATENATE($A79,P$1)))),0)</f>
        <v>0</v>
      </c>
      <c r="Q79" s="5">
        <f>IFERROR(IF($A79=Q$1,"", COUNTIF('raw data'!$B:$B,CONCATENATE($A79,Q$1))/SUM(COUNTIF('raw data'!$B:$B,CONCATENATE($A79,Q$1)),COUNTIF('raw data'!$C:$C,CONCATENATE($A79,Q$1)))),0)</f>
        <v>0</v>
      </c>
      <c r="R79" s="5">
        <f>IFERROR(IF($A79=R$1,"", COUNTIF('raw data'!$B:$B,CONCATENATE($A79,R$1))/SUM(COUNTIF('raw data'!$B:$B,CONCATENATE($A79,R$1)),COUNTIF('raw data'!$C:$C,CONCATENATE($A79,R$1)))),0)</f>
        <v>0</v>
      </c>
      <c r="S79" s="5">
        <f>IFERROR(IF($A79=S$1,"", COUNTIF('raw data'!$B:$B,CONCATENATE($A79,S$1))/SUM(COUNTIF('raw data'!$B:$B,CONCATENATE($A79,S$1)),COUNTIF('raw data'!$C:$C,CONCATENATE($A79,S$1)))),0)</f>
        <v>1</v>
      </c>
      <c r="T79" s="5">
        <f>IFERROR(IF($A79=T$1,"", COUNTIF('raw data'!$B:$B,CONCATENATE($A79,T$1))/SUM(COUNTIF('raw data'!$B:$B,CONCATENATE($A79,T$1)),COUNTIF('raw data'!$C:$C,CONCATENATE($A79,T$1)))),0)</f>
        <v>0</v>
      </c>
      <c r="U79" s="5">
        <f>IFERROR(IF($A79=U$1,"", COUNTIF('raw data'!$B:$B,CONCATENATE($A79,U$1))/SUM(COUNTIF('raw data'!$B:$B,CONCATENATE($A79,U$1)),COUNTIF('raw data'!$C:$C,CONCATENATE($A79,U$1)))),0)</f>
        <v>0</v>
      </c>
      <c r="V79" s="5">
        <f>IFERROR(IF($A79=V$1,"", COUNTIF('raw data'!$B:$B,CONCATENATE($A79,V$1))/SUM(COUNTIF('raw data'!$B:$B,CONCATENATE($A79,V$1)),COUNTIF('raw data'!$C:$C,CONCATENATE($A79,V$1)))),0)</f>
        <v>0</v>
      </c>
      <c r="W79" s="5">
        <f>IFERROR(IF($A79=W$1,"", COUNTIF('raw data'!$B:$B,CONCATENATE($A79,W$1))/SUM(COUNTIF('raw data'!$B:$B,CONCATENATE($A79,W$1)),COUNTIF('raw data'!$C:$C,CONCATENATE($A79,W$1)))),0)</f>
        <v>0</v>
      </c>
      <c r="X79" s="5">
        <f>IFERROR(IF($A79=X$1,"", COUNTIF('raw data'!$B:$B,CONCATENATE($A79,X$1))/SUM(COUNTIF('raw data'!$B:$B,CONCATENATE($A79,X$1)),COUNTIF('raw data'!$C:$C,CONCATENATE($A79,X$1)))),0)</f>
        <v>0</v>
      </c>
      <c r="Y79" s="5">
        <f>IFERROR(IF($A79=Y$1,"", COUNTIF('raw data'!$B:$B,CONCATENATE($A79,Y$1))/SUM(COUNTIF('raw data'!$B:$B,CONCATENATE($A79,Y$1)),COUNTIF('raw data'!$C:$C,CONCATENATE($A79,Y$1)))),0)</f>
        <v>0</v>
      </c>
      <c r="Z79" s="5">
        <f>IFERROR(IF($A79=Z$1,"", COUNTIF('raw data'!$B:$B,CONCATENATE($A79,Z$1))/SUM(COUNTIF('raw data'!$B:$B,CONCATENATE($A79,Z$1)),COUNTIF('raw data'!$C:$C,CONCATENATE($A79,Z$1)))),0)</f>
        <v>0</v>
      </c>
      <c r="AA79" s="5">
        <f>IFERROR(IF($A79=AA$1,"", COUNTIF('raw data'!$B:$B,CONCATENATE($A79,AA$1))/SUM(COUNTIF('raw data'!$B:$B,CONCATENATE($A79,AA$1)),COUNTIF('raw data'!$C:$C,CONCATENATE($A79,AA$1)))),0)</f>
        <v>0</v>
      </c>
      <c r="AB79" s="5">
        <f>IFERROR(IF($A79=AB$1,"", COUNTIF('raw data'!$B:$B,CONCATENATE($A79,AB$1))/SUM(COUNTIF('raw data'!$B:$B,CONCATENATE($A79,AB$1)),COUNTIF('raw data'!$C:$C,CONCATENATE($A79,AB$1)))),0)</f>
        <v>0</v>
      </c>
      <c r="AC79" s="5">
        <f>IFERROR(IF($A79=AC$1,"", COUNTIF('raw data'!$B:$B,CONCATENATE($A79,AC$1))/SUM(COUNTIF('raw data'!$B:$B,CONCATENATE($A79,AC$1)),COUNTIF('raw data'!$C:$C,CONCATENATE($A79,AC$1)))),0)</f>
        <v>0</v>
      </c>
      <c r="AD79" s="5">
        <f>IFERROR(IF($A79=AD$1,"", COUNTIF('raw data'!$B:$B,CONCATENATE($A79,AD$1))/SUM(COUNTIF('raw data'!$B:$B,CONCATENATE($A79,AD$1)),COUNTIF('raw data'!$C:$C,CONCATENATE($A79,AD$1)))),0)</f>
        <v>0</v>
      </c>
      <c r="AE79" s="5">
        <f>IFERROR(IF($A79=AE$1,"", COUNTIF('raw data'!$B:$B,CONCATENATE($A79,AE$1))/SUM(COUNTIF('raw data'!$B:$B,CONCATENATE($A79,AE$1)),COUNTIF('raw data'!$C:$C,CONCATENATE($A79,AE$1)))),0)</f>
        <v>0</v>
      </c>
      <c r="AF79" s="5">
        <f>IFERROR(IF($A79=AF$1,"", COUNTIF('raw data'!$B:$B,CONCATENATE($A79,AF$1))/SUM(COUNTIF('raw data'!$B:$B,CONCATENATE($A79,AF$1)),COUNTIF('raw data'!$C:$C,CONCATENATE($A79,AF$1)))),0)</f>
        <v>0</v>
      </c>
      <c r="AG79" s="5">
        <f>IFERROR(IF($A79=AG$1,"", COUNTIF('raw data'!$B:$B,CONCATENATE($A79,AG$1))/SUM(COUNTIF('raw data'!$B:$B,CONCATENATE($A79,AG$1)),COUNTIF('raw data'!$C:$C,CONCATENATE($A79,AG$1)))),0)</f>
        <v>0</v>
      </c>
      <c r="AH79" s="5">
        <f>IFERROR(IF($A79=AH$1,"", COUNTIF('raw data'!$B:$B,CONCATENATE($A79,AH$1))/SUM(COUNTIF('raw data'!$B:$B,CONCATENATE($A79,AH$1)),COUNTIF('raw data'!$C:$C,CONCATENATE($A79,AH$1)))),0)</f>
        <v>0</v>
      </c>
      <c r="AI79" s="5">
        <f>IFERROR(IF($A79=AI$1,"", COUNTIF('raw data'!$B:$B,CONCATENATE($A79,AI$1))/SUM(COUNTIF('raw data'!$B:$B,CONCATENATE($A79,AI$1)),COUNTIF('raw data'!$C:$C,CONCATENATE($A79,AI$1)))),0)</f>
        <v>0</v>
      </c>
      <c r="AJ79" s="5">
        <f>IFERROR(IF($A79=AJ$1,"", COUNTIF('raw data'!$B:$B,CONCATENATE($A79,AJ$1))/SUM(COUNTIF('raw data'!$B:$B,CONCATENATE($A79,AJ$1)),COUNTIF('raw data'!$C:$C,CONCATENATE($A79,AJ$1)))),0)</f>
        <v>0</v>
      </c>
      <c r="AK79" s="5">
        <f>IFERROR(IF($A79=AK$1,"", COUNTIF('raw data'!$B:$B,CONCATENATE($A79,AK$1))/SUM(COUNTIF('raw data'!$B:$B,CONCATENATE($A79,AK$1)),COUNTIF('raw data'!$C:$C,CONCATENATE($A79,AK$1)))),0)</f>
        <v>0</v>
      </c>
      <c r="AL79" s="5">
        <f>IFERROR(IF($A79=AL$1,"", COUNTIF('raw data'!$B:$B,CONCATENATE($A79,AL$1))/SUM(COUNTIF('raw data'!$B:$B,CONCATENATE($A79,AL$1)),COUNTIF('raw data'!$C:$C,CONCATENATE($A79,AL$1)))),0)</f>
        <v>0</v>
      </c>
      <c r="AM79" s="5">
        <f>IFERROR(IF($A79=AM$1,"", COUNTIF('raw data'!$B:$B,CONCATENATE($A79,AM$1))/SUM(COUNTIF('raw data'!$B:$B,CONCATENATE($A79,AM$1)),COUNTIF('raw data'!$C:$C,CONCATENATE($A79,AM$1)))),0)</f>
        <v>0</v>
      </c>
      <c r="AN79" s="5">
        <f>IFERROR(IF($A79=AN$1,"", COUNTIF('raw data'!$B:$B,CONCATENATE($A79,AN$1))/SUM(COUNTIF('raw data'!$B:$B,CONCATENATE($A79,AN$1)),COUNTIF('raw data'!$C:$C,CONCATENATE($A79,AN$1)))),0)</f>
        <v>0</v>
      </c>
      <c r="AO79" s="5">
        <f>IFERROR(IF($A79=AO$1,"", COUNTIF('raw data'!$B:$B,CONCATENATE($A79,AO$1))/SUM(COUNTIF('raw data'!$B:$B,CONCATENATE($A79,AO$1)),COUNTIF('raw data'!$C:$C,CONCATENATE($A79,AO$1)))),0)</f>
        <v>0</v>
      </c>
      <c r="AP79" s="5">
        <f>IFERROR(IF($A79=AP$1,"", COUNTIF('raw data'!$B:$B,CONCATENATE($A79,AP$1))/SUM(COUNTIF('raw data'!$B:$B,CONCATENATE($A79,AP$1)),COUNTIF('raw data'!$C:$C,CONCATENATE($A79,AP$1)))),0)</f>
        <v>0</v>
      </c>
      <c r="AQ79" s="5">
        <f>IFERROR(IF($A79=AQ$1,"", COUNTIF('raw data'!$B:$B,CONCATENATE($A79,AQ$1))/SUM(COUNTIF('raw data'!$B:$B,CONCATENATE($A79,AQ$1)),COUNTIF('raw data'!$C:$C,CONCATENATE($A79,AQ$1)))),0)</f>
        <v>0</v>
      </c>
      <c r="AR79" s="5">
        <f>IFERROR(IF($A79=AR$1,"", COUNTIF('raw data'!$B:$B,CONCATENATE($A79,AR$1))/SUM(COUNTIF('raw data'!$B:$B,CONCATENATE($A79,AR$1)),COUNTIF('raw data'!$C:$C,CONCATENATE($A79,AR$1)))),0)</f>
        <v>0</v>
      </c>
      <c r="AS79" s="5">
        <f>IFERROR(IF($A79=AS$1,"", COUNTIF('raw data'!$B:$B,CONCATENATE($A79,AS$1))/SUM(COUNTIF('raw data'!$B:$B,CONCATENATE($A79,AS$1)),COUNTIF('raw data'!$C:$C,CONCATENATE($A79,AS$1)))),0)</f>
        <v>0</v>
      </c>
      <c r="AT79" s="5">
        <f>IFERROR(IF($A79=AT$1,"", COUNTIF('raw data'!$B:$B,CONCATENATE($A79,AT$1))/SUM(COUNTIF('raw data'!$B:$B,CONCATENATE($A79,AT$1)),COUNTIF('raw data'!$C:$C,CONCATENATE($A79,AT$1)))),0)</f>
        <v>0</v>
      </c>
      <c r="AU79" s="5">
        <f>IFERROR(IF($A79=AU$1,"", COUNTIF('raw data'!$B:$B,CONCATENATE($A79,AU$1))/SUM(COUNTIF('raw data'!$B:$B,CONCATENATE($A79,AU$1)),COUNTIF('raw data'!$C:$C,CONCATENATE($A79,AU$1)))),0)</f>
        <v>0</v>
      </c>
      <c r="AV79" s="5">
        <f>IFERROR(IF($A79=AV$1,"", COUNTIF('raw data'!$B:$B,CONCATENATE($A79,AV$1))/SUM(COUNTIF('raw data'!$B:$B,CONCATENATE($A79,AV$1)),COUNTIF('raw data'!$C:$C,CONCATENATE($A79,AV$1)))),0)</f>
        <v>0</v>
      </c>
      <c r="AW79" s="5">
        <f>IFERROR(IF($A79=AW$1,"", COUNTIF('raw data'!$B:$B,CONCATENATE($A79,AW$1))/SUM(COUNTIF('raw data'!$B:$B,CONCATENATE($A79,AW$1)),COUNTIF('raw data'!$C:$C,CONCATENATE($A79,AW$1)))),0)</f>
        <v>0</v>
      </c>
      <c r="AX79" s="5">
        <f>IFERROR(IF($A79=AX$1,"", COUNTIF('raw data'!$B:$B,CONCATENATE($A79,AX$1))/SUM(COUNTIF('raw data'!$B:$B,CONCATENATE($A79,AX$1)),COUNTIF('raw data'!$C:$C,CONCATENATE($A79,AX$1)))),0)</f>
        <v>0</v>
      </c>
      <c r="AY79" s="5">
        <f>IFERROR(IF($A79=AY$1,"", COUNTIF('raw data'!$B:$B,CONCATENATE($A79,AY$1))/SUM(COUNTIF('raw data'!$B:$B,CONCATENATE($A79,AY$1)),COUNTIF('raw data'!$C:$C,CONCATENATE($A79,AY$1)))),0)</f>
        <v>0</v>
      </c>
      <c r="AZ79" s="5">
        <f>IFERROR(IF($A79=AZ$1,"", COUNTIF('raw data'!$B:$B,CONCATENATE($A79,AZ$1))/SUM(COUNTIF('raw data'!$B:$B,CONCATENATE($A79,AZ$1)),COUNTIF('raw data'!$C:$C,CONCATENATE($A79,AZ$1)))),0)</f>
        <v>0</v>
      </c>
      <c r="BA79" s="5">
        <f>IFERROR(IF($A79=BA$1,"", COUNTIF('raw data'!$B:$B,CONCATENATE($A79,BA$1))/SUM(COUNTIF('raw data'!$B:$B,CONCATENATE($A79,BA$1)),COUNTIF('raw data'!$C:$C,CONCATENATE($A79,BA$1)))),0)</f>
        <v>0</v>
      </c>
      <c r="BB79" s="5">
        <f>IFERROR(IF($A79=BB$1,"", COUNTIF('raw data'!$B:$B,CONCATENATE($A79,BB$1))/SUM(COUNTIF('raw data'!$B:$B,CONCATENATE($A79,BB$1)),COUNTIF('raw data'!$C:$C,CONCATENATE($A79,BB$1)))),0)</f>
        <v>0</v>
      </c>
      <c r="BC79" s="5">
        <f>IFERROR(IF($A79=BC$1,"", COUNTIF('raw data'!$B:$B,CONCATENATE($A79,BC$1))/SUM(COUNTIF('raw data'!$B:$B,CONCATENATE($A79,BC$1)),COUNTIF('raw data'!$C:$C,CONCATENATE($A79,BC$1)))),0)</f>
        <v>0</v>
      </c>
      <c r="BD79" s="5">
        <f>IFERROR(IF($A79=BD$1,"", COUNTIF('raw data'!$B:$B,CONCATENATE($A79,BD$1))/SUM(COUNTIF('raw data'!$B:$B,CONCATENATE($A79,BD$1)),COUNTIF('raw data'!$C:$C,CONCATENATE($A79,BD$1)))),0)</f>
        <v>0</v>
      </c>
      <c r="BE79" s="5">
        <f>IFERROR(IF($A79=BE$1,"", COUNTIF('raw data'!$B:$B,CONCATENATE($A79,BE$1))/SUM(COUNTIF('raw data'!$B:$B,CONCATENATE($A79,BE$1)),COUNTIF('raw data'!$C:$C,CONCATENATE($A79,BE$1)))),0)</f>
        <v>0</v>
      </c>
      <c r="BF79" s="5">
        <f>IFERROR(IF($A79=BF$1,"", COUNTIF('raw data'!$B:$B,CONCATENATE($A79,BF$1))/SUM(COUNTIF('raw data'!$B:$B,CONCATENATE($A79,BF$1)),COUNTIF('raw data'!$C:$C,CONCATENATE($A79,BF$1)))),0)</f>
        <v>0</v>
      </c>
      <c r="BG79" s="5">
        <f>IFERROR(IF($A79=BG$1,"", COUNTIF('raw data'!$B:$B,CONCATENATE($A79,BG$1))/SUM(COUNTIF('raw data'!$B:$B,CONCATENATE($A79,BG$1)),COUNTIF('raw data'!$C:$C,CONCATENATE($A79,BG$1)))),0)</f>
        <v>0</v>
      </c>
      <c r="BH79" s="5">
        <f>IFERROR(IF($A79=BH$1,"", COUNTIF('raw data'!$B:$B,CONCATENATE($A79,BH$1))/SUM(COUNTIF('raw data'!$B:$B,CONCATENATE($A79,BH$1)),COUNTIF('raw data'!$C:$C,CONCATENATE($A79,BH$1)))),0)</f>
        <v>0</v>
      </c>
      <c r="BI79" s="5">
        <f>IFERROR(IF($A79=BI$1,"", COUNTIF('raw data'!$B:$B,CONCATENATE($A79,BI$1))/SUM(COUNTIF('raw data'!$B:$B,CONCATENATE($A79,BI$1)),COUNTIF('raw data'!$C:$C,CONCATENATE($A79,BI$1)))),0)</f>
        <v>0</v>
      </c>
      <c r="BJ79" s="5">
        <f>IFERROR(IF($A79=BJ$1,"", COUNTIF('raw data'!$B:$B,CONCATENATE($A79,BJ$1))/SUM(COUNTIF('raw data'!$B:$B,CONCATENATE($A79,BJ$1)),COUNTIF('raw data'!$C:$C,CONCATENATE($A79,BJ$1)))),0)</f>
        <v>0</v>
      </c>
      <c r="BK79" s="5">
        <f>IFERROR(IF($A79=BK$1,"", COUNTIF('raw data'!$B:$B,CONCATENATE($A79,BK$1))/SUM(COUNTIF('raw data'!$B:$B,CONCATENATE($A79,BK$1)),COUNTIF('raw data'!$C:$C,CONCATENATE($A79,BK$1)))),0)</f>
        <v>0</v>
      </c>
      <c r="BL79" s="5">
        <f>IFERROR(IF($A79=BL$1,"", COUNTIF('raw data'!$B:$B,CONCATENATE($A79,BL$1))/SUM(COUNTIF('raw data'!$B:$B,CONCATENATE($A79,BL$1)),COUNTIF('raw data'!$C:$C,CONCATENATE($A79,BL$1)))),0)</f>
        <v>0</v>
      </c>
      <c r="BM79" s="5">
        <f>IFERROR(IF($A79=BM$1,"", COUNTIF('raw data'!$B:$B,CONCATENATE($A79,BM$1))/SUM(COUNTIF('raw data'!$B:$B,CONCATENATE($A79,BM$1)),COUNTIF('raw data'!$C:$C,CONCATENATE($A79,BM$1)))),0)</f>
        <v>0</v>
      </c>
      <c r="BN79" s="5">
        <f>IFERROR(IF($A79=BN$1,"", COUNTIF('raw data'!$B:$B,CONCATENATE($A79,BN$1))/SUM(COUNTIF('raw data'!$B:$B,CONCATENATE($A79,BN$1)),COUNTIF('raw data'!$C:$C,CONCATENATE($A79,BN$1)))),0)</f>
        <v>0</v>
      </c>
      <c r="BO79" s="5">
        <f>IFERROR(IF($A79=BO$1,"", COUNTIF('raw data'!$B:$B,CONCATENATE($A79,BO$1))/SUM(COUNTIF('raw data'!$B:$B,CONCATENATE($A79,BO$1)),COUNTIF('raw data'!$C:$C,CONCATENATE($A79,BO$1)))),0)</f>
        <v>0</v>
      </c>
      <c r="BP79" s="5">
        <f>IFERROR(IF($A79=BP$1,"", COUNTIF('raw data'!$B:$B,CONCATENATE($A79,BP$1))/SUM(COUNTIF('raw data'!$B:$B,CONCATENATE($A79,BP$1)),COUNTIF('raw data'!$C:$C,CONCATENATE($A79,BP$1)))),0)</f>
        <v>0</v>
      </c>
      <c r="BQ79" s="5">
        <f>IFERROR(IF($A79=BQ$1,"", COUNTIF('raw data'!$B:$B,CONCATENATE($A79,BQ$1))/SUM(COUNTIF('raw data'!$B:$B,CONCATENATE($A79,BQ$1)),COUNTIF('raw data'!$C:$C,CONCATENATE($A79,BQ$1)))),0)</f>
        <v>0</v>
      </c>
      <c r="BR79" s="5">
        <f>IFERROR(IF($A79=BR$1,"", COUNTIF('raw data'!$B:$B,CONCATENATE($A79,BR$1))/SUM(COUNTIF('raw data'!$B:$B,CONCATENATE($A79,BR$1)),COUNTIF('raw data'!$C:$C,CONCATENATE($A79,BR$1)))),0)</f>
        <v>0</v>
      </c>
      <c r="BS79" s="5">
        <f>IFERROR(IF($A79=BS$1,"", COUNTIF('raw data'!$B:$B,CONCATENATE($A79,BS$1))/SUM(COUNTIF('raw data'!$B:$B,CONCATENATE($A79,BS$1)),COUNTIF('raw data'!$C:$C,CONCATENATE($A79,BS$1)))),0)</f>
        <v>0</v>
      </c>
      <c r="BT79" s="5">
        <f>IFERROR(IF($A79=BT$1,"", COUNTIF('raw data'!$B:$B,CONCATENATE($A79,BT$1))/SUM(COUNTIF('raw data'!$B:$B,CONCATENATE($A79,BT$1)),COUNTIF('raw data'!$C:$C,CONCATENATE($A79,BT$1)))),0)</f>
        <v>0</v>
      </c>
      <c r="BU79" s="5">
        <f>IFERROR(IF($A79=BU$1,"", COUNTIF('raw data'!$B:$B,CONCATENATE($A79,BU$1))/SUM(COUNTIF('raw data'!$B:$B,CONCATENATE($A79,BU$1)),COUNTIF('raw data'!$C:$C,CONCATENATE($A79,BU$1)))),0)</f>
        <v>1</v>
      </c>
      <c r="BV79" s="5">
        <f>IFERROR(IF($A79=BV$1,"", COUNTIF('raw data'!$B:$B,CONCATENATE($A79,BV$1))/SUM(COUNTIF('raw data'!$B:$B,CONCATENATE($A79,BV$1)),COUNTIF('raw data'!$C:$C,CONCATENATE($A79,BV$1)))),0)</f>
        <v>0</v>
      </c>
      <c r="BW79" s="5">
        <f>IFERROR(IF($A79=BW$1,"", COUNTIF('raw data'!$B:$B,CONCATENATE($A79,BW$1))/SUM(COUNTIF('raw data'!$B:$B,CONCATENATE($A79,BW$1)),COUNTIF('raw data'!$C:$C,CONCATENATE($A79,BW$1)))),0)</f>
        <v>0</v>
      </c>
      <c r="BX79" s="5">
        <f>IFERROR(IF($A79=BX$1,"", COUNTIF('raw data'!$B:$B,CONCATENATE($A79,BX$1))/SUM(COUNTIF('raw data'!$B:$B,CONCATENATE($A79,BX$1)),COUNTIF('raw data'!$C:$C,CONCATENATE($A79,BX$1)))),0)</f>
        <v>0</v>
      </c>
      <c r="BY79" s="5">
        <f>IFERROR(IF($A79=BY$1,"", COUNTIF('raw data'!$B:$B,CONCATENATE($A79,BY$1))/SUM(COUNTIF('raw data'!$B:$B,CONCATENATE($A79,BY$1)),COUNTIF('raw data'!$C:$C,CONCATENATE($A79,BY$1)))),0)</f>
        <v>0</v>
      </c>
      <c r="BZ79" s="5">
        <f>IFERROR(IF($A79=BZ$1,"", COUNTIF('raw data'!$B:$B,CONCATENATE($A79,BZ$1))/SUM(COUNTIF('raw data'!$B:$B,CONCATENATE($A79,BZ$1)),COUNTIF('raw data'!$C:$C,CONCATENATE($A79,BZ$1)))),0)</f>
        <v>0</v>
      </c>
      <c r="CA79" s="5" t="str">
        <f>IFERROR(IF($A79=CA$1,"", COUNTIF('raw data'!$B:$B,CONCATENATE($A79,CA$1))/SUM(COUNTIF('raw data'!$B:$B,CONCATENATE($A79,CA$1)),COUNTIF('raw data'!$C:$C,CONCATENATE($A79,CA$1)))),0)</f>
        <v/>
      </c>
    </row>
    <row r="80">
      <c r="A80" s="6" t="str">
        <f>'winlose rates'!A80</f>
        <v/>
      </c>
    </row>
    <row r="81">
      <c r="A81" s="6" t="str">
        <f>'winlose rates'!A81</f>
        <v/>
      </c>
    </row>
    <row r="82">
      <c r="A82" s="6" t="str">
        <f>'winlose rates'!A82</f>
        <v/>
      </c>
    </row>
    <row r="83">
      <c r="A83" s="6" t="str">
        <f>'winlose rates'!A83</f>
        <v/>
      </c>
    </row>
    <row r="84">
      <c r="A84" s="6" t="str">
        <f>'winlose rates'!A84</f>
        <v/>
      </c>
    </row>
    <row r="85">
      <c r="A85" s="6" t="str">
        <f>'winlose rates'!A85</f>
        <v/>
      </c>
    </row>
    <row r="86">
      <c r="A86" s="6" t="str">
        <f>'winlose rates'!A86</f>
        <v/>
      </c>
    </row>
    <row r="87">
      <c r="A87" s="6" t="str">
        <f>'winlose rates'!A87</f>
        <v/>
      </c>
    </row>
    <row r="88">
      <c r="A88" s="6" t="str">
        <f>'winlose rates'!A88</f>
        <v/>
      </c>
    </row>
    <row r="89">
      <c r="A89" s="6" t="str">
        <f>'winlose rates'!A89</f>
        <v/>
      </c>
    </row>
    <row r="90">
      <c r="A90" s="6" t="str">
        <f>'winlose rates'!A90</f>
        <v/>
      </c>
    </row>
    <row r="91">
      <c r="A91" s="6" t="str">
        <f>'winlose rates'!A91</f>
        <v/>
      </c>
    </row>
    <row r="92">
      <c r="A92" s="6" t="str">
        <f>'winlose rates'!A92</f>
        <v/>
      </c>
    </row>
    <row r="93">
      <c r="A93" s="6" t="str">
        <f>'winlose rates'!A93</f>
        <v/>
      </c>
    </row>
    <row r="94">
      <c r="A94" s="6" t="str">
        <f>'winlose rates'!A94</f>
        <v/>
      </c>
    </row>
    <row r="95">
      <c r="A95" s="6" t="str">
        <f>'winlose rates'!A95</f>
        <v/>
      </c>
    </row>
    <row r="96">
      <c r="A96" s="6" t="str">
        <f>'winlose rates'!A96</f>
        <v/>
      </c>
    </row>
    <row r="97">
      <c r="A97" s="6" t="str">
        <f>'winlose rates'!A97</f>
        <v/>
      </c>
    </row>
    <row r="98">
      <c r="A98" s="6" t="str">
        <f>'winlose rates'!A98</f>
        <v/>
      </c>
    </row>
    <row r="99">
      <c r="A99" s="6" t="str">
        <f>'winlose rates'!A99</f>
        <v/>
      </c>
    </row>
    <row r="100">
      <c r="A100" s="6" t="str">
        <f>'winlose rates'!A100</f>
        <v/>
      </c>
    </row>
  </sheetData>
  <conditionalFormatting sqref="H14">
    <cfRule type="notContainsBlanks" dxfId="0" priority="1">
      <formula>LEN(TRIM(H14))&gt;0</formula>
    </cfRule>
  </conditionalFormatting>
  <conditionalFormatting sqref="B2:CA79">
    <cfRule type="containsBlanks" dxfId="1" priority="2">
      <formula>LEN(TRIM(B2))=0</formula>
    </cfRule>
  </conditionalFormatting>
  <conditionalFormatting sqref="B2:CA79">
    <cfRule type="colorScale" priority="3">
      <colorScale>
        <cfvo type="percent" val="0"/>
        <cfvo type="percent" val="50"/>
        <cfvo type="percent" val="100"/>
        <color rgb="FFE67C73"/>
        <color rgb="FFFFE599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</v>
      </c>
      <c r="B1" s="3" t="s">
        <v>8</v>
      </c>
      <c r="C1" s="3" t="s">
        <v>9</v>
      </c>
      <c r="D1" s="3" t="s">
        <v>89</v>
      </c>
      <c r="E1" s="3" t="s">
        <v>90</v>
      </c>
    </row>
    <row r="2">
      <c r="A2" s="6" t="str">
        <f>IFERROR(__xludf.DUMMYFUNCTION("SORT(UNIQUE('raw data'!A1:A1000),1,1)"),"? block")</f>
        <v>? block</v>
      </c>
      <c r="B2" s="5">
        <f>IFERROR(COUNTIF('raw data'!$D:$D,A2)/COUNTIF('raw data'!$D:$E,A2),0)</f>
        <v>1</v>
      </c>
      <c r="C2" s="5">
        <f>IFERROR(COUNTIF('raw data'!$E:$E,A2)/COUNTIF('raw data'!$D:$E,A2),0)</f>
        <v>0</v>
      </c>
      <c r="D2" s="6">
        <f>COUNTIF('raw data'!$D:$D,A2)</f>
        <v>1</v>
      </c>
      <c r="E2" s="6">
        <f>COUNTIF('raw data'!$E:$E,A2)</f>
        <v>0</v>
      </c>
    </row>
    <row r="3">
      <c r="A3" s="6" t="str">
        <f>IFERROR(__xludf.DUMMYFUNCTION("""COMPUTED_VALUE"""),"1-up mushroom")</f>
        <v>1-up mushroom</v>
      </c>
      <c r="B3" s="5">
        <f>IFERROR(COUNTIF('raw data'!$D:$D,A3)/COUNTIF('raw data'!$D:$E,A3),0)</f>
        <v>0.5</v>
      </c>
      <c r="C3" s="5">
        <f>IFERROR(COUNTIF('raw data'!$E:$E,A3)/COUNTIF('raw data'!$D:$E,A3),0)</f>
        <v>0.5</v>
      </c>
      <c r="D3" s="6">
        <f>COUNTIF('raw data'!$D:$D,A3)</f>
        <v>2</v>
      </c>
      <c r="E3" s="6">
        <f>COUNTIF('raw data'!$E:$E,A3)</f>
        <v>2</v>
      </c>
    </row>
    <row r="4">
      <c r="A4" s="6" t="str">
        <f>IFERROR(__xludf.DUMMYFUNCTION("""COMPUTED_VALUE"""),"arrow sign")</f>
        <v>arrow sign</v>
      </c>
      <c r="B4" s="5">
        <f>IFERROR(COUNTIF('raw data'!$D:$D,A4)/COUNTIF('raw data'!$D:$E,A4),0)</f>
        <v>1</v>
      </c>
      <c r="C4" s="5">
        <f>IFERROR(COUNTIF('raw data'!$E:$E,A4)/COUNTIF('raw data'!$D:$E,A4),0)</f>
        <v>0</v>
      </c>
      <c r="D4" s="6">
        <f>COUNTIF('raw data'!$D:$D,A4)</f>
        <v>1</v>
      </c>
      <c r="E4" s="6">
        <f>COUNTIF('raw data'!$E:$E,A4)</f>
        <v>0</v>
      </c>
    </row>
    <row r="5">
      <c r="A5" s="6" t="str">
        <f>IFERROR(__xludf.DUMMYFUNCTION("""COMPUTED_VALUE"""),"banzai bill")</f>
        <v>banzai bill</v>
      </c>
      <c r="B5" s="5">
        <f>IFERROR(COUNTIF('raw data'!$D:$D,A5)/COUNTIF('raw data'!$D:$E,A5),0)</f>
        <v>0.7142857143</v>
      </c>
      <c r="C5" s="5">
        <f>IFERROR(COUNTIF('raw data'!$E:$E,A5)/COUNTIF('raw data'!$D:$E,A5),0)</f>
        <v>0.2857142857</v>
      </c>
      <c r="D5" s="6">
        <f>COUNTIF('raw data'!$D:$D,A5)</f>
        <v>5</v>
      </c>
      <c r="E5" s="6">
        <f>COUNTIF('raw data'!$E:$E,A5)</f>
        <v>2</v>
      </c>
    </row>
    <row r="6">
      <c r="A6" s="6" t="str">
        <f>IFERROR(__xludf.DUMMYFUNCTION("""COMPUTED_VALUE"""),"big mush/cat/flying p-up")</f>
        <v>big mush/cat/flying p-up</v>
      </c>
      <c r="B6" s="5">
        <f>IFERROR(COUNTIF('raw data'!$D:$D,A6)/COUNTIF('raw data'!$D:$E,A6),0)</f>
        <v>0.4285714286</v>
      </c>
      <c r="C6" s="5">
        <f>IFERROR(COUNTIF('raw data'!$E:$E,A6)/COUNTIF('raw data'!$D:$E,A6),0)</f>
        <v>0.5714285714</v>
      </c>
      <c r="D6" s="6">
        <f>COUNTIF('raw data'!$D:$D,A6)</f>
        <v>3</v>
      </c>
      <c r="E6" s="6">
        <f>COUNTIF('raw data'!$E:$E,A6)</f>
        <v>4</v>
      </c>
    </row>
    <row r="7">
      <c r="A7" s="6" t="str">
        <f>IFERROR(__xludf.DUMMYFUNCTION("""COMPUTED_VALUE"""),"bill blaster")</f>
        <v>bill blaster</v>
      </c>
      <c r="B7" s="5">
        <f>IFERROR(COUNTIF('raw data'!$D:$D,A7)/COUNTIF('raw data'!$D:$E,A7),0)</f>
        <v>0.7272727273</v>
      </c>
      <c r="C7" s="5">
        <f>IFERROR(COUNTIF('raw data'!$E:$E,A7)/COUNTIF('raw data'!$D:$E,A7),0)</f>
        <v>0.2727272727</v>
      </c>
      <c r="D7" s="6">
        <f>COUNTIF('raw data'!$D:$D,A7)</f>
        <v>8</v>
      </c>
      <c r="E7" s="6">
        <f>COUNTIF('raw data'!$E:$E,A7)</f>
        <v>3</v>
      </c>
    </row>
    <row r="8">
      <c r="A8" s="6" t="str">
        <f>IFERROR(__xludf.DUMMYFUNCTION("""COMPUTED_VALUE"""),"blooper")</f>
        <v>blooper</v>
      </c>
      <c r="B8" s="5">
        <f>IFERROR(COUNTIF('raw data'!$D:$D,A8)/COUNTIF('raw data'!$D:$E,A8),0)</f>
        <v>0.2</v>
      </c>
      <c r="C8" s="5">
        <f>IFERROR(COUNTIF('raw data'!$E:$E,A8)/COUNTIF('raw data'!$D:$E,A8),0)</f>
        <v>0.8</v>
      </c>
      <c r="D8" s="6">
        <f>COUNTIF('raw data'!$D:$D,A8)</f>
        <v>1</v>
      </c>
      <c r="E8" s="6">
        <f>COUNTIF('raw data'!$E:$E,A8)</f>
        <v>4</v>
      </c>
    </row>
    <row r="9">
      <c r="A9" s="6" t="str">
        <f>IFERROR(__xludf.DUMMYFUNCTION("""COMPUTED_VALUE"""),"bob-omb")</f>
        <v>bob-omb</v>
      </c>
      <c r="B9" s="5">
        <f>IFERROR(COUNTIF('raw data'!$D:$D,A9)/COUNTIF('raw data'!$D:$E,A9),0)</f>
        <v>0.3333333333</v>
      </c>
      <c r="C9" s="5">
        <f>IFERROR(COUNTIF('raw data'!$E:$E,A9)/COUNTIF('raw data'!$D:$E,A9),0)</f>
        <v>0.6666666667</v>
      </c>
      <c r="D9" s="6">
        <f>COUNTIF('raw data'!$D:$D,A9)</f>
        <v>1</v>
      </c>
      <c r="E9" s="6">
        <f>COUNTIF('raw data'!$E:$E,A9)</f>
        <v>2</v>
      </c>
    </row>
    <row r="10">
      <c r="A10" s="6" t="str">
        <f>IFERROR(__xludf.DUMMYFUNCTION("""COMPUTED_VALUE"""),"boo/boo ring")</f>
        <v>boo/boo ring</v>
      </c>
      <c r="B10" s="5">
        <f>IFERROR(COUNTIF('raw data'!$D:$D,A10)/COUNTIF('raw data'!$D:$E,A10),0)</f>
        <v>0.5</v>
      </c>
      <c r="C10" s="5">
        <f>IFERROR(COUNTIF('raw data'!$E:$E,A10)/COUNTIF('raw data'!$D:$E,A10),0)</f>
        <v>0.5</v>
      </c>
      <c r="D10" s="6">
        <f>COUNTIF('raw data'!$D:$D,A10)</f>
        <v>2</v>
      </c>
      <c r="E10" s="6">
        <f>COUNTIF('raw data'!$E:$E,A10)</f>
        <v>2</v>
      </c>
    </row>
    <row r="11">
      <c r="A11" s="6" t="str">
        <f>IFERROR(__xludf.DUMMYFUNCTION("""COMPUTED_VALUE"""),"boom boom")</f>
        <v>boom boom</v>
      </c>
      <c r="B11" s="5">
        <f>IFERROR(COUNTIF('raw data'!$D:$D,A11)/COUNTIF('raw data'!$D:$E,A11),0)</f>
        <v>1</v>
      </c>
      <c r="C11" s="5">
        <f>IFERROR(COUNTIF('raw data'!$E:$E,A11)/COUNTIF('raw data'!$D:$E,A11),0)</f>
        <v>0</v>
      </c>
      <c r="D11" s="6">
        <f>COUNTIF('raw data'!$D:$D,A11)</f>
        <v>1</v>
      </c>
      <c r="E11" s="6">
        <f>COUNTIF('raw data'!$E:$E,A11)</f>
        <v>0</v>
      </c>
    </row>
    <row r="12">
      <c r="A12" s="6" t="str">
        <f>IFERROR(__xludf.DUMMYFUNCTION("""COMPUTED_VALUE"""),"bowser")</f>
        <v>bowser</v>
      </c>
      <c r="B12" s="5">
        <f>IFERROR(COUNTIF('raw data'!$D:$D,A12)/COUNTIF('raw data'!$D:$E,A12),0)</f>
        <v>0</v>
      </c>
      <c r="C12" s="5">
        <f>IFERROR(COUNTIF('raw data'!$E:$E,A12)/COUNTIF('raw data'!$D:$E,A12),0)</f>
        <v>1</v>
      </c>
      <c r="D12" s="6">
        <f>COUNTIF('raw data'!$D:$D,A12)</f>
        <v>0</v>
      </c>
      <c r="E12" s="6">
        <f>COUNTIF('raw data'!$E:$E,A12)</f>
        <v>2</v>
      </c>
    </row>
    <row r="13">
      <c r="A13" s="6" t="str">
        <f>IFERROR(__xludf.DUMMYFUNCTION("""COMPUTED_VALUE"""),"bowser jr")</f>
        <v>bowser jr</v>
      </c>
      <c r="B13" s="5">
        <f>IFERROR(COUNTIF('raw data'!$D:$D,A13)/COUNTIF('raw data'!$D:$E,A13),0)</f>
        <v>0</v>
      </c>
      <c r="C13" s="5">
        <f>IFERROR(COUNTIF('raw data'!$E:$E,A13)/COUNTIF('raw data'!$D:$E,A13),0)</f>
        <v>1</v>
      </c>
      <c r="D13" s="6">
        <f>COUNTIF('raw data'!$D:$D,A13)</f>
        <v>0</v>
      </c>
      <c r="E13" s="6">
        <f>COUNTIF('raw data'!$E:$E,A13)</f>
        <v>4</v>
      </c>
    </row>
    <row r="14">
      <c r="A14" s="6" t="str">
        <f>IFERROR(__xludf.DUMMYFUNCTION("""COMPUTED_VALUE"""),"bridge")</f>
        <v>bridge</v>
      </c>
      <c r="B14" s="5">
        <f>IFERROR(COUNTIF('raw data'!$D:$D,A14)/COUNTIF('raw data'!$D:$E,A14),0)</f>
        <v>0.5</v>
      </c>
      <c r="C14" s="5">
        <f>IFERROR(COUNTIF('raw data'!$E:$E,A14)/COUNTIF('raw data'!$D:$E,A14),0)</f>
        <v>0.5</v>
      </c>
      <c r="D14" s="6">
        <f>COUNTIF('raw data'!$D:$D,A14)</f>
        <v>1</v>
      </c>
      <c r="E14" s="6">
        <f>COUNTIF('raw data'!$E:$E,A14)</f>
        <v>1</v>
      </c>
    </row>
    <row r="15">
      <c r="A15" s="6" t="str">
        <f>IFERROR(__xludf.DUMMYFUNCTION("""COMPUTED_VALUE"""),"bumper")</f>
        <v>bumper</v>
      </c>
      <c r="B15" s="5">
        <f>IFERROR(COUNTIF('raw data'!$D:$D,A15)/COUNTIF('raw data'!$D:$E,A15),0)</f>
        <v>0.25</v>
      </c>
      <c r="C15" s="5">
        <f>IFERROR(COUNTIF('raw data'!$E:$E,A15)/COUNTIF('raw data'!$D:$E,A15),0)</f>
        <v>0.75</v>
      </c>
      <c r="D15" s="6">
        <f>COUNTIF('raw data'!$D:$D,A15)</f>
        <v>1</v>
      </c>
      <c r="E15" s="6">
        <f>COUNTIF('raw data'!$E:$E,A15)</f>
        <v>3</v>
      </c>
    </row>
    <row r="16">
      <c r="A16" s="6" t="str">
        <f>IFERROR(__xludf.DUMMYFUNCTION("""COMPUTED_VALUE"""),"burner")</f>
        <v>burner</v>
      </c>
      <c r="B16" s="5">
        <f>IFERROR(COUNTIF('raw data'!$D:$D,A16)/COUNTIF('raw data'!$D:$E,A16),0)</f>
        <v>0</v>
      </c>
      <c r="C16" s="5">
        <f>IFERROR(COUNTIF('raw data'!$E:$E,A16)/COUNTIF('raw data'!$D:$E,A16),0)</f>
        <v>1</v>
      </c>
      <c r="D16" s="6">
        <f>COUNTIF('raw data'!$D:$D,A16)</f>
        <v>0</v>
      </c>
      <c r="E16" s="6">
        <f>COUNTIF('raw data'!$E:$E,A16)</f>
        <v>2</v>
      </c>
    </row>
    <row r="17">
      <c r="A17" s="6" t="str">
        <f>IFERROR(__xludf.DUMMYFUNCTION("""COMPUTED_VALUE"""),"buzzy beetle")</f>
        <v>buzzy beetle</v>
      </c>
      <c r="B17" s="5">
        <f>IFERROR(COUNTIF('raw data'!$D:$D,A17)/COUNTIF('raw data'!$D:$E,A17),0)</f>
        <v>0.6363636364</v>
      </c>
      <c r="C17" s="5">
        <f>IFERROR(COUNTIF('raw data'!$E:$E,A17)/COUNTIF('raw data'!$D:$E,A17),0)</f>
        <v>0.3636363636</v>
      </c>
      <c r="D17" s="6">
        <f>COUNTIF('raw data'!$D:$D,A17)</f>
        <v>7</v>
      </c>
      <c r="E17" s="6">
        <f>COUNTIF('raw data'!$E:$E,A17)</f>
        <v>4</v>
      </c>
    </row>
    <row r="18">
      <c r="A18" s="6" t="str">
        <f>IFERROR(__xludf.DUMMYFUNCTION("""COMPUTED_VALUE"""),"cannon")</f>
        <v>cannon</v>
      </c>
      <c r="B18" s="5">
        <f>IFERROR(COUNTIF('raw data'!$D:$D,A18)/COUNTIF('raw data'!$D:$E,A18),0)</f>
        <v>0.25</v>
      </c>
      <c r="C18" s="5">
        <f>IFERROR(COUNTIF('raw data'!$E:$E,A18)/COUNTIF('raw data'!$D:$E,A18),0)</f>
        <v>0.75</v>
      </c>
      <c r="D18" s="6">
        <f>COUNTIF('raw data'!$D:$D,A18)</f>
        <v>3</v>
      </c>
      <c r="E18" s="6">
        <f>COUNTIF('raw data'!$E:$E,A18)</f>
        <v>9</v>
      </c>
    </row>
    <row r="19">
      <c r="A19" s="6" t="str">
        <f>IFERROR(__xludf.DUMMYFUNCTION("""COMPUTED_VALUE"""),"chain chomp")</f>
        <v>chain chomp</v>
      </c>
      <c r="B19" s="5">
        <f>IFERROR(COUNTIF('raw data'!$D:$D,A19)/COUNTIF('raw data'!$D:$E,A19),0)</f>
        <v>0</v>
      </c>
      <c r="C19" s="5">
        <f>IFERROR(COUNTIF('raw data'!$E:$E,A19)/COUNTIF('raw data'!$D:$E,A19),0)</f>
        <v>1</v>
      </c>
      <c r="D19" s="6">
        <f>COUNTIF('raw data'!$D:$D,A19)</f>
        <v>0</v>
      </c>
      <c r="E19" s="6">
        <f>COUNTIF('raw data'!$E:$E,A19)</f>
        <v>3</v>
      </c>
    </row>
    <row r="20">
      <c r="A20" s="6" t="str">
        <f>IFERROR(__xludf.DUMMYFUNCTION("""COMPUTED_VALUE"""),"checkpoint flag")</f>
        <v>checkpoint flag</v>
      </c>
      <c r="B20" s="5">
        <f>IFERROR(COUNTIF('raw data'!$D:$D,A20)/COUNTIF('raw data'!$D:$E,A20),0)</f>
        <v>0.3333333333</v>
      </c>
      <c r="C20" s="5">
        <f>IFERROR(COUNTIF('raw data'!$E:$E,A20)/COUNTIF('raw data'!$D:$E,A20),0)</f>
        <v>0.6666666667</v>
      </c>
      <c r="D20" s="6">
        <f>COUNTIF('raw data'!$D:$D,A20)</f>
        <v>1</v>
      </c>
      <c r="E20" s="6">
        <f>COUNTIF('raw data'!$E:$E,A20)</f>
        <v>2</v>
      </c>
    </row>
    <row r="21">
      <c r="A21" s="6" t="str">
        <f>IFERROR(__xludf.DUMMYFUNCTION("""COMPUTED_VALUE"""),"cheep cheep")</f>
        <v>cheep cheep</v>
      </c>
      <c r="B21" s="5">
        <f>IFERROR(COUNTIF('raw data'!$D:$D,A21)/COUNTIF('raw data'!$D:$E,A21),0)</f>
        <v>0.3333333333</v>
      </c>
      <c r="C21" s="5">
        <f>IFERROR(COUNTIF('raw data'!$E:$E,A21)/COUNTIF('raw data'!$D:$E,A21),0)</f>
        <v>0.6666666667</v>
      </c>
      <c r="D21" s="6">
        <f>COUNTIF('raw data'!$D:$D,A21)</f>
        <v>2</v>
      </c>
      <c r="E21" s="6">
        <f>COUNTIF('raw data'!$E:$E,A21)</f>
        <v>4</v>
      </c>
    </row>
    <row r="22">
      <c r="A22" s="6" t="str">
        <f>IFERROR(__xludf.DUMMYFUNCTION("""COMPUTED_VALUE"""),"cloud block")</f>
        <v>cloud block</v>
      </c>
      <c r="B22" s="5">
        <f>IFERROR(COUNTIF('raw data'!$D:$D,A22)/COUNTIF('raw data'!$D:$E,A22),0)</f>
        <v>0.5</v>
      </c>
      <c r="C22" s="5">
        <f>IFERROR(COUNTIF('raw data'!$E:$E,A22)/COUNTIF('raw data'!$D:$E,A22),0)</f>
        <v>0.5</v>
      </c>
      <c r="D22" s="6">
        <f>COUNTIF('raw data'!$D:$D,A22)</f>
        <v>1</v>
      </c>
      <c r="E22" s="6">
        <f>COUNTIF('raw data'!$E:$E,A22)</f>
        <v>1</v>
      </c>
    </row>
    <row r="23">
      <c r="A23" s="6" t="str">
        <f>IFERROR(__xludf.DUMMYFUNCTION("""COMPUTED_VALUE"""),"clown car")</f>
        <v>clown car</v>
      </c>
      <c r="B23" s="5">
        <f>IFERROR(COUNTIF('raw data'!$D:$D,A23)/COUNTIF('raw data'!$D:$E,A23),0)</f>
        <v>0</v>
      </c>
      <c r="C23" s="5">
        <f>IFERROR(COUNTIF('raw data'!$E:$E,A23)/COUNTIF('raw data'!$D:$E,A23),0)</f>
        <v>1</v>
      </c>
      <c r="D23" s="6">
        <f>COUNTIF('raw data'!$D:$D,A23)</f>
        <v>0</v>
      </c>
      <c r="E23" s="6">
        <f>COUNTIF('raw data'!$E:$E,A23)</f>
        <v>1</v>
      </c>
    </row>
    <row r="24">
      <c r="A24" s="6" t="str">
        <f>IFERROR(__xludf.DUMMYFUNCTION("""COMPUTED_VALUE"""),"conveyor belt")</f>
        <v>conveyor belt</v>
      </c>
      <c r="B24" s="5">
        <f>IFERROR(COUNTIF('raw data'!$D:$D,A24)/COUNTIF('raw data'!$D:$E,A24),0)</f>
        <v>0.6666666667</v>
      </c>
      <c r="C24" s="5">
        <f>IFERROR(COUNTIF('raw data'!$E:$E,A24)/COUNTIF('raw data'!$D:$E,A24),0)</f>
        <v>0.3333333333</v>
      </c>
      <c r="D24" s="6">
        <f>COUNTIF('raw data'!$D:$D,A24)</f>
        <v>2</v>
      </c>
      <c r="E24" s="6">
        <f>COUNTIF('raw data'!$E:$E,A24)</f>
        <v>1</v>
      </c>
    </row>
    <row r="25">
      <c r="A25" s="6" t="str">
        <f>IFERROR(__xludf.DUMMYFUNCTION("""COMPUTED_VALUE"""),"donut block")</f>
        <v>donut block</v>
      </c>
      <c r="B25" s="5">
        <f>IFERROR(COUNTIF('raw data'!$D:$D,A25)/COUNTIF('raw data'!$D:$E,A25),0)</f>
        <v>0.6666666667</v>
      </c>
      <c r="C25" s="5">
        <f>IFERROR(COUNTIF('raw data'!$E:$E,A25)/COUNTIF('raw data'!$D:$E,A25),0)</f>
        <v>0.3333333333</v>
      </c>
      <c r="D25" s="6">
        <f>COUNTIF('raw data'!$D:$D,A25)</f>
        <v>4</v>
      </c>
      <c r="E25" s="6">
        <f>COUNTIF('raw data'!$E:$E,A25)</f>
        <v>2</v>
      </c>
    </row>
    <row r="26">
      <c r="A26" s="6" t="str">
        <f>IFERROR(__xludf.DUMMYFUNCTION("""COMPUTED_VALUE"""),"dry bones")</f>
        <v>dry bones</v>
      </c>
      <c r="B26" s="5">
        <f>IFERROR(COUNTIF('raw data'!$D:$D,A26)/COUNTIF('raw data'!$D:$E,A26),0)</f>
        <v>0.6</v>
      </c>
      <c r="C26" s="5">
        <f>IFERROR(COUNTIF('raw data'!$E:$E,A26)/COUNTIF('raw data'!$D:$E,A26),0)</f>
        <v>0.4</v>
      </c>
      <c r="D26" s="6">
        <f>COUNTIF('raw data'!$D:$D,A26)</f>
        <v>3</v>
      </c>
      <c r="E26" s="6">
        <f>COUNTIF('raw data'!$E:$E,A26)</f>
        <v>2</v>
      </c>
    </row>
    <row r="27">
      <c r="A27" s="6" t="str">
        <f>IFERROR(__xludf.DUMMYFUNCTION("""COMPUTED_VALUE"""),"fire bar")</f>
        <v>fire bar</v>
      </c>
      <c r="B27" s="5">
        <f>IFERROR(COUNTIF('raw data'!$D:$D,A27)/COUNTIF('raw data'!$D:$E,A27),0)</f>
        <v>0.3333333333</v>
      </c>
      <c r="C27" s="5">
        <f>IFERROR(COUNTIF('raw data'!$E:$E,A27)/COUNTIF('raw data'!$D:$E,A27),0)</f>
        <v>0.6666666667</v>
      </c>
      <c r="D27" s="6">
        <f>COUNTIF('raw data'!$D:$D,A27)</f>
        <v>1</v>
      </c>
      <c r="E27" s="6">
        <f>COUNTIF('raw data'!$E:$E,A27)</f>
        <v>2</v>
      </c>
    </row>
    <row r="28">
      <c r="A28" s="6" t="str">
        <f>IFERROR(__xludf.DUMMYFUNCTION("""COMPUTED_VALUE"""),"fire flower")</f>
        <v>fire flower</v>
      </c>
      <c r="B28" s="5">
        <f>IFERROR(COUNTIF('raw data'!$D:$D,A28)/COUNTIF('raw data'!$D:$E,A28),0)</f>
        <v>0.6666666667</v>
      </c>
      <c r="C28" s="5">
        <f>IFERROR(COUNTIF('raw data'!$E:$E,A28)/COUNTIF('raw data'!$D:$E,A28),0)</f>
        <v>0.3333333333</v>
      </c>
      <c r="D28" s="6">
        <f>COUNTIF('raw data'!$D:$D,A28)</f>
        <v>2</v>
      </c>
      <c r="E28" s="6">
        <f>COUNTIF('raw data'!$E:$E,A28)</f>
        <v>1</v>
      </c>
    </row>
    <row r="29">
      <c r="A29" s="6" t="str">
        <f>IFERROR(__xludf.DUMMYFUNCTION("""COMPUTED_VALUE"""),"fish bone")</f>
        <v>fish bone</v>
      </c>
      <c r="B29" s="5">
        <f>IFERROR(COUNTIF('raw data'!$D:$D,A29)/COUNTIF('raw data'!$D:$E,A29),0)</f>
        <v>0.2</v>
      </c>
      <c r="C29" s="5">
        <f>IFERROR(COUNTIF('raw data'!$E:$E,A29)/COUNTIF('raw data'!$D:$E,A29),0)</f>
        <v>0.8</v>
      </c>
      <c r="D29" s="6">
        <f>COUNTIF('raw data'!$D:$D,A29)</f>
        <v>1</v>
      </c>
      <c r="E29" s="6">
        <f>COUNTIF('raw data'!$E:$E,A29)</f>
        <v>4</v>
      </c>
    </row>
    <row r="30">
      <c r="A30" s="6" t="str">
        <f>IFERROR(__xludf.DUMMYFUNCTION("""COMPUTED_VALUE"""),"flying power-up")</f>
        <v>flying power-up</v>
      </c>
      <c r="B30" s="5">
        <f>IFERROR(COUNTIF('raw data'!$D:$D,A30)/COUNTIF('raw data'!$D:$E,A30),0)</f>
        <v>0.3333333333</v>
      </c>
      <c r="C30" s="5">
        <f>IFERROR(COUNTIF('raw data'!$E:$E,A30)/COUNTIF('raw data'!$D:$E,A30),0)</f>
        <v>0.6666666667</v>
      </c>
      <c r="D30" s="6">
        <f>COUNTIF('raw data'!$D:$D,A30)</f>
        <v>1</v>
      </c>
      <c r="E30" s="6">
        <f>COUNTIF('raw data'!$E:$E,A30)</f>
        <v>2</v>
      </c>
    </row>
    <row r="31">
      <c r="A31" s="6" t="str">
        <f>IFERROR(__xludf.DUMMYFUNCTION("""COMPUTED_VALUE"""),"goomba/galoomba")</f>
        <v>goomba/galoomba</v>
      </c>
      <c r="B31" s="5">
        <f>IFERROR(COUNTIF('raw data'!$D:$D,A31)/COUNTIF('raw data'!$D:$E,A31),0)</f>
        <v>0.5714285714</v>
      </c>
      <c r="C31" s="5">
        <f>IFERROR(COUNTIF('raw data'!$E:$E,A31)/COUNTIF('raw data'!$D:$E,A31),0)</f>
        <v>0.4285714286</v>
      </c>
      <c r="D31" s="6">
        <f>COUNTIF('raw data'!$D:$D,A31)</f>
        <v>4</v>
      </c>
      <c r="E31" s="6">
        <f>COUNTIF('raw data'!$E:$E,A31)</f>
        <v>3</v>
      </c>
    </row>
    <row r="32">
      <c r="A32" s="6" t="str">
        <f>IFERROR(__xludf.DUMMYFUNCTION("""COMPUTED_VALUE"""),"goombud/goombrat")</f>
        <v>goombud/goombrat</v>
      </c>
      <c r="B32" s="5">
        <f>IFERROR(COUNTIF('raw data'!$D:$D,A32)/COUNTIF('raw data'!$D:$E,A32),0)</f>
        <v>0.4</v>
      </c>
      <c r="C32" s="5">
        <f>IFERROR(COUNTIF('raw data'!$E:$E,A32)/COUNTIF('raw data'!$D:$E,A32),0)</f>
        <v>0.6</v>
      </c>
      <c r="D32" s="6">
        <f>COUNTIF('raw data'!$D:$D,A32)</f>
        <v>2</v>
      </c>
      <c r="E32" s="6">
        <f>COUNTIF('raw data'!$E:$E,A32)</f>
        <v>3</v>
      </c>
    </row>
    <row r="33">
      <c r="A33" s="6" t="str">
        <f>IFERROR(__xludf.DUMMYFUNCTION("""COMPUTED_VALUE"""),"grinder (saw)")</f>
        <v>grinder (saw)</v>
      </c>
      <c r="B33" s="5">
        <f>IFERROR(COUNTIF('raw data'!$D:$D,A33)/COUNTIF('raw data'!$D:$E,A33),0)</f>
        <v>0.8</v>
      </c>
      <c r="C33" s="5">
        <f>IFERROR(COUNTIF('raw data'!$E:$E,A33)/COUNTIF('raw data'!$D:$E,A33),0)</f>
        <v>0.2</v>
      </c>
      <c r="D33" s="6">
        <f>COUNTIF('raw data'!$D:$D,A33)</f>
        <v>4</v>
      </c>
      <c r="E33" s="6">
        <f>COUNTIF('raw data'!$E:$E,A33)</f>
        <v>1</v>
      </c>
    </row>
    <row r="34">
      <c r="A34" s="6" t="str">
        <f>IFERROR(__xludf.DUMMYFUNCTION("""COMPUTED_VALUE"""),"hammer/sledge/fire bro")</f>
        <v>hammer/sledge/fire bro</v>
      </c>
      <c r="B34" s="5">
        <f>IFERROR(COUNTIF('raw data'!$D:$D,A34)/COUNTIF('raw data'!$D:$E,A34),0)</f>
        <v>0.1428571429</v>
      </c>
      <c r="C34" s="5">
        <f>IFERROR(COUNTIF('raw data'!$E:$E,A34)/COUNTIF('raw data'!$D:$E,A34),0)</f>
        <v>0.8571428571</v>
      </c>
      <c r="D34" s="6">
        <f>COUNTIF('raw data'!$D:$D,A34)</f>
        <v>1</v>
      </c>
      <c r="E34" s="6">
        <f>COUNTIF('raw data'!$E:$E,A34)</f>
        <v>6</v>
      </c>
    </row>
    <row r="35">
      <c r="A35" s="6" t="str">
        <f>IFERROR(__xludf.DUMMYFUNCTION("""COMPUTED_VALUE"""),"hidden block")</f>
        <v>hidden block</v>
      </c>
      <c r="B35" s="5">
        <f>IFERROR(COUNTIF('raw data'!$D:$D,A35)/COUNTIF('raw data'!$D:$E,A35),0)</f>
        <v>0.6666666667</v>
      </c>
      <c r="C35" s="5">
        <f>IFERROR(COUNTIF('raw data'!$E:$E,A35)/COUNTIF('raw data'!$D:$E,A35),0)</f>
        <v>0.3333333333</v>
      </c>
      <c r="D35" s="6">
        <f>COUNTIF('raw data'!$D:$D,A35)</f>
        <v>6</v>
      </c>
      <c r="E35" s="6">
        <f>COUNTIF('raw data'!$E:$E,A35)</f>
        <v>3</v>
      </c>
    </row>
    <row r="36">
      <c r="A36" s="6" t="str">
        <f>IFERROR(__xludf.DUMMYFUNCTION("""COMPUTED_VALUE"""),"ice block")</f>
        <v>ice block</v>
      </c>
      <c r="B36" s="5">
        <f>IFERROR(COUNTIF('raw data'!$D:$D,A36)/COUNTIF('raw data'!$D:$E,A36),0)</f>
        <v>1</v>
      </c>
      <c r="C36" s="5">
        <f>IFERROR(COUNTIF('raw data'!$E:$E,A36)/COUNTIF('raw data'!$D:$E,A36),0)</f>
        <v>0</v>
      </c>
      <c r="D36" s="6">
        <f>COUNTIF('raw data'!$D:$D,A36)</f>
        <v>1</v>
      </c>
      <c r="E36" s="6">
        <f>COUNTIF('raw data'!$E:$E,A36)</f>
        <v>0</v>
      </c>
    </row>
    <row r="37">
      <c r="A37" s="6" t="str">
        <f>IFERROR(__xludf.DUMMYFUNCTION("""COMPUTED_VALUE"""),"icicle")</f>
        <v>icicle</v>
      </c>
      <c r="B37" s="5">
        <f>IFERROR(COUNTIF('raw data'!$D:$D,A37)/COUNTIF('raw data'!$D:$E,A37),0)</f>
        <v>0.4285714286</v>
      </c>
      <c r="C37" s="5">
        <f>IFERROR(COUNTIF('raw data'!$E:$E,A37)/COUNTIF('raw data'!$D:$E,A37),0)</f>
        <v>0.5714285714</v>
      </c>
      <c r="D37" s="6">
        <f>COUNTIF('raw data'!$D:$D,A37)</f>
        <v>3</v>
      </c>
      <c r="E37" s="6">
        <f>COUNTIF('raw data'!$E:$E,A37)</f>
        <v>4</v>
      </c>
    </row>
    <row r="38">
      <c r="A38" s="6" t="str">
        <f>IFERROR(__xludf.DUMMYFUNCTION("""COMPUTED_VALUE"""),"key")</f>
        <v>key</v>
      </c>
      <c r="B38" s="5">
        <f>IFERROR(COUNTIF('raw data'!$D:$D,A38)/COUNTIF('raw data'!$D:$E,A38),0)</f>
        <v>0.75</v>
      </c>
      <c r="C38" s="5">
        <f>IFERROR(COUNTIF('raw data'!$E:$E,A38)/COUNTIF('raw data'!$D:$E,A38),0)</f>
        <v>0.25</v>
      </c>
      <c r="D38" s="6">
        <f>COUNTIF('raw data'!$D:$D,A38)</f>
        <v>3</v>
      </c>
      <c r="E38" s="6">
        <f>COUNTIF('raw data'!$E:$E,A38)</f>
        <v>1</v>
      </c>
    </row>
    <row r="39">
      <c r="A39" s="6" t="str">
        <f>IFERROR(__xludf.DUMMYFUNCTION("""COMPUTED_VALUE"""),"key door")</f>
        <v>key door</v>
      </c>
      <c r="B39" s="5">
        <f>IFERROR(COUNTIF('raw data'!$D:$D,A39)/COUNTIF('raw data'!$D:$E,A39),0)</f>
        <v>0.6666666667</v>
      </c>
      <c r="C39" s="5">
        <f>IFERROR(COUNTIF('raw data'!$E:$E,A39)/COUNTIF('raw data'!$D:$E,A39),0)</f>
        <v>0.3333333333</v>
      </c>
      <c r="D39" s="6">
        <f>COUNTIF('raw data'!$D:$D,A39)</f>
        <v>2</v>
      </c>
      <c r="E39" s="6">
        <f>COUNTIF('raw data'!$E:$E,A39)</f>
        <v>1</v>
      </c>
    </row>
    <row r="40">
      <c r="A40" s="6" t="str">
        <f>IFERROR(__xludf.DUMMYFUNCTION("""COMPUTED_VALUE"""),"koopa troopa")</f>
        <v>koopa troopa</v>
      </c>
      <c r="B40" s="5">
        <f>IFERROR(COUNTIF('raw data'!$D:$D,A40)/COUNTIF('raw data'!$D:$E,A40),0)</f>
        <v>1</v>
      </c>
      <c r="C40" s="5">
        <f>IFERROR(COUNTIF('raw data'!$E:$E,A40)/COUNTIF('raw data'!$D:$E,A40),0)</f>
        <v>0</v>
      </c>
      <c r="D40" s="6">
        <f>COUNTIF('raw data'!$D:$D,A40)</f>
        <v>3</v>
      </c>
      <c r="E40" s="6">
        <f>COUNTIF('raw data'!$E:$E,A40)</f>
        <v>0</v>
      </c>
    </row>
    <row r="41">
      <c r="A41" s="6" t="str">
        <f>IFERROR(__xludf.DUMMYFUNCTION("""COMPUTED_VALUE"""),"koopaling")</f>
        <v>koopaling</v>
      </c>
      <c r="B41" s="5">
        <f>IFERROR(COUNTIF('raw data'!$D:$D,A41)/COUNTIF('raw data'!$D:$E,A41),0)</f>
        <v>0.3333333333</v>
      </c>
      <c r="C41" s="5">
        <f>IFERROR(COUNTIF('raw data'!$E:$E,A41)/COUNTIF('raw data'!$D:$E,A41),0)</f>
        <v>0.6666666667</v>
      </c>
      <c r="D41" s="6">
        <f>COUNTIF('raw data'!$D:$D,A41)</f>
        <v>3</v>
      </c>
      <c r="E41" s="6">
        <f>COUNTIF('raw data'!$E:$E,A41)</f>
        <v>6</v>
      </c>
    </row>
    <row r="42">
      <c r="A42" s="6" t="str">
        <f>IFERROR(__xludf.DUMMYFUNCTION("""COMPUTED_VALUE"""),"lakitu")</f>
        <v>lakitu</v>
      </c>
      <c r="B42" s="5">
        <f>IFERROR(COUNTIF('raw data'!$D:$D,A42)/COUNTIF('raw data'!$D:$E,A42),0)</f>
        <v>0</v>
      </c>
      <c r="C42" s="5">
        <f>IFERROR(COUNTIF('raw data'!$E:$E,A42)/COUNTIF('raw data'!$D:$E,A42),0)</f>
        <v>1</v>
      </c>
      <c r="D42" s="6">
        <f>COUNTIF('raw data'!$D:$D,A42)</f>
        <v>0</v>
      </c>
      <c r="E42" s="6">
        <f>COUNTIF('raw data'!$E:$E,A42)</f>
        <v>4</v>
      </c>
    </row>
    <row r="43">
      <c r="A43" s="6" t="str">
        <f>IFERROR(__xludf.DUMMYFUNCTION("""COMPUTED_VALUE"""),"large coin")</f>
        <v>large coin</v>
      </c>
      <c r="B43" s="5">
        <f>IFERROR(COUNTIF('raw data'!$D:$D,A43)/COUNTIF('raw data'!$D:$E,A43),0)</f>
        <v>0.8</v>
      </c>
      <c r="C43" s="5">
        <f>IFERROR(COUNTIF('raw data'!$E:$E,A43)/COUNTIF('raw data'!$D:$E,A43),0)</f>
        <v>0.2</v>
      </c>
      <c r="D43" s="6">
        <f>COUNTIF('raw data'!$D:$D,A43)</f>
        <v>4</v>
      </c>
      <c r="E43" s="6">
        <f>COUNTIF('raw data'!$E:$E,A43)</f>
        <v>1</v>
      </c>
    </row>
    <row r="44">
      <c r="A44" s="6" t="str">
        <f>IFERROR(__xludf.DUMMYFUNCTION("""COMPUTED_VALUE"""),"lava bubble")</f>
        <v>lava bubble</v>
      </c>
      <c r="B44" s="5">
        <f>IFERROR(COUNTIF('raw data'!$D:$D,A44)/COUNTIF('raw data'!$D:$E,A44),0)</f>
        <v>1</v>
      </c>
      <c r="C44" s="5">
        <f>IFERROR(COUNTIF('raw data'!$E:$E,A44)/COUNTIF('raw data'!$D:$E,A44),0)</f>
        <v>0</v>
      </c>
      <c r="D44" s="6">
        <f>COUNTIF('raw data'!$D:$D,A44)</f>
        <v>3</v>
      </c>
      <c r="E44" s="6">
        <f>COUNTIF('raw data'!$E:$E,A44)</f>
        <v>0</v>
      </c>
    </row>
    <row r="45">
      <c r="A45" s="6" t="str">
        <f>IFERROR(__xludf.DUMMYFUNCTION("""COMPUTED_VALUE"""),"magikoopa")</f>
        <v>magikoopa</v>
      </c>
      <c r="B45" s="5">
        <f>IFERROR(COUNTIF('raw data'!$D:$D,A45)/COUNTIF('raw data'!$D:$E,A45),0)</f>
        <v>0</v>
      </c>
      <c r="C45" s="5">
        <f>IFERROR(COUNTIF('raw data'!$E:$E,A45)/COUNTIF('raw data'!$D:$E,A45),0)</f>
        <v>1</v>
      </c>
      <c r="D45" s="6">
        <f>COUNTIF('raw data'!$D:$D,A45)</f>
        <v>0</v>
      </c>
      <c r="E45" s="6">
        <f>COUNTIF('raw data'!$E:$E,A45)</f>
        <v>1</v>
      </c>
    </row>
    <row r="46">
      <c r="A46" s="6" t="str">
        <f>IFERROR(__xludf.DUMMYFUNCTION("""COMPUTED_VALUE"""),"mechakoopa")</f>
        <v>mechakoopa</v>
      </c>
      <c r="B46" s="5">
        <f>IFERROR(COUNTIF('raw data'!$D:$D,A46)/COUNTIF('raw data'!$D:$E,A46),0)</f>
        <v>0.4</v>
      </c>
      <c r="C46" s="5">
        <f>IFERROR(COUNTIF('raw data'!$E:$E,A46)/COUNTIF('raw data'!$D:$E,A46),0)</f>
        <v>0.6</v>
      </c>
      <c r="D46" s="6">
        <f>COUNTIF('raw data'!$D:$D,A46)</f>
        <v>2</v>
      </c>
      <c r="E46" s="6">
        <f>COUNTIF('raw data'!$E:$E,A46)</f>
        <v>3</v>
      </c>
    </row>
    <row r="47">
      <c r="A47" s="6" t="str">
        <f>IFERROR(__xludf.DUMMYFUNCTION("""COMPUTED_VALUE"""),"monty mole")</f>
        <v>monty mole</v>
      </c>
      <c r="B47" s="5">
        <f>IFERROR(COUNTIF('raw data'!$D:$D,A47)/COUNTIF('raw data'!$D:$E,A47),0)</f>
        <v>0.4285714286</v>
      </c>
      <c r="C47" s="5">
        <f>IFERROR(COUNTIF('raw data'!$E:$E,A47)/COUNTIF('raw data'!$D:$E,A47),0)</f>
        <v>0.5714285714</v>
      </c>
      <c r="D47" s="6">
        <f>COUNTIF('raw data'!$D:$D,A47)</f>
        <v>3</v>
      </c>
      <c r="E47" s="6">
        <f>COUNTIF('raw data'!$E:$E,A47)</f>
        <v>4</v>
      </c>
    </row>
    <row r="48">
      <c r="A48" s="6" t="str">
        <f>IFERROR(__xludf.DUMMYFUNCTION("""COMPUTED_VALUE"""),"muncher")</f>
        <v>muncher</v>
      </c>
      <c r="B48" s="5">
        <f>IFERROR(COUNTIF('raw data'!$D:$D,A48)/COUNTIF('raw data'!$D:$E,A48),0)</f>
        <v>1</v>
      </c>
      <c r="C48" s="5">
        <f>IFERROR(COUNTIF('raw data'!$E:$E,A48)/COUNTIF('raw data'!$D:$E,A48),0)</f>
        <v>0</v>
      </c>
      <c r="D48" s="6">
        <f>COUNTIF('raw data'!$D:$D,A48)</f>
        <v>2</v>
      </c>
      <c r="E48" s="6">
        <f>COUNTIF('raw data'!$E:$E,A48)</f>
        <v>0</v>
      </c>
    </row>
    <row r="49">
      <c r="A49" s="6" t="str">
        <f>IFERROR(__xludf.DUMMYFUNCTION("""COMPUTED_VALUE"""),"note block")</f>
        <v>note block</v>
      </c>
      <c r="B49" s="5">
        <f>IFERROR(COUNTIF('raw data'!$D:$D,A49)/COUNTIF('raw data'!$D:$E,A49),0)</f>
        <v>0.75</v>
      </c>
      <c r="C49" s="5">
        <f>IFERROR(COUNTIF('raw data'!$E:$E,A49)/COUNTIF('raw data'!$D:$E,A49),0)</f>
        <v>0.25</v>
      </c>
      <c r="D49" s="6">
        <f>COUNTIF('raw data'!$D:$D,A49)</f>
        <v>3</v>
      </c>
      <c r="E49" s="6">
        <f>COUNTIF('raw data'!$E:$E,A49)</f>
        <v>1</v>
      </c>
    </row>
    <row r="50">
      <c r="A50" s="6" t="str">
        <f>IFERROR(__xludf.DUMMYFUNCTION("""COMPUTED_VALUE"""),"on/off switch")</f>
        <v>on/off switch</v>
      </c>
      <c r="B50" s="5">
        <f>IFERROR(COUNTIF('raw data'!$D:$D,A50)/COUNTIF('raw data'!$D:$E,A50),0)</f>
        <v>1</v>
      </c>
      <c r="C50" s="5">
        <f>IFERROR(COUNTIF('raw data'!$E:$E,A50)/COUNTIF('raw data'!$D:$E,A50),0)</f>
        <v>0</v>
      </c>
      <c r="D50" s="6">
        <f>COUNTIF('raw data'!$D:$D,A50)</f>
        <v>1</v>
      </c>
      <c r="E50" s="6">
        <f>COUNTIF('raw data'!$E:$E,A50)</f>
        <v>0</v>
      </c>
    </row>
    <row r="51">
      <c r="A51" s="6" t="str">
        <f>IFERROR(__xludf.DUMMYFUNCTION("""COMPUTED_VALUE"""),"one-way gate")</f>
        <v>one-way gate</v>
      </c>
      <c r="B51" s="5">
        <f>IFERROR(COUNTIF('raw data'!$D:$D,A51)/COUNTIF('raw data'!$D:$E,A51),0)</f>
        <v>1</v>
      </c>
      <c r="C51" s="5">
        <f>IFERROR(COUNTIF('raw data'!$E:$E,A51)/COUNTIF('raw data'!$D:$E,A51),0)</f>
        <v>0</v>
      </c>
      <c r="D51" s="6">
        <f>COUNTIF('raw data'!$D:$D,A51)</f>
        <v>1</v>
      </c>
      <c r="E51" s="6">
        <f>COUNTIF('raw data'!$E:$E,A51)</f>
        <v>0</v>
      </c>
    </row>
    <row r="52">
      <c r="A52" s="6" t="str">
        <f>IFERROR(__xludf.DUMMYFUNCTION("""COMPUTED_VALUE"""),"p-block")</f>
        <v>p-block</v>
      </c>
      <c r="B52" s="5">
        <f>IFERROR(COUNTIF('raw data'!$D:$D,A52)/COUNTIF('raw data'!$D:$E,A52),0)</f>
        <v>1</v>
      </c>
      <c r="C52" s="5">
        <f>IFERROR(COUNTIF('raw data'!$E:$E,A52)/COUNTIF('raw data'!$D:$E,A52),0)</f>
        <v>0</v>
      </c>
      <c r="D52" s="6">
        <f>COUNTIF('raw data'!$D:$D,A52)</f>
        <v>3</v>
      </c>
      <c r="E52" s="6">
        <f>COUNTIF('raw data'!$E:$E,A52)</f>
        <v>0</v>
      </c>
    </row>
    <row r="53">
      <c r="A53" s="6" t="str">
        <f>IFERROR(__xludf.DUMMYFUNCTION("""COMPUTED_VALUE"""),"p-door")</f>
        <v>p-door</v>
      </c>
      <c r="B53" s="5">
        <f>IFERROR(COUNTIF('raw data'!$D:$D,A53)/COUNTIF('raw data'!$D:$E,A53),0)</f>
        <v>0</v>
      </c>
      <c r="C53" s="5">
        <f>IFERROR(COUNTIF('raw data'!$E:$E,A53)/COUNTIF('raw data'!$D:$E,A53),0)</f>
        <v>1</v>
      </c>
      <c r="D53" s="6">
        <f>COUNTIF('raw data'!$D:$D,A53)</f>
        <v>0</v>
      </c>
      <c r="E53" s="6">
        <f>COUNTIF('raw data'!$E:$E,A53)</f>
        <v>1</v>
      </c>
    </row>
    <row r="54">
      <c r="A54" s="6" t="str">
        <f>IFERROR(__xludf.DUMMYFUNCTION("""COMPUTED_VALUE"""),"p-switch")</f>
        <v>p-switch</v>
      </c>
      <c r="B54" s="5">
        <f>IFERROR(COUNTIF('raw data'!$D:$D,A54)/COUNTIF('raw data'!$D:$E,A54),0)</f>
        <v>0.6</v>
      </c>
      <c r="C54" s="5">
        <f>IFERROR(COUNTIF('raw data'!$E:$E,A54)/COUNTIF('raw data'!$D:$E,A54),0)</f>
        <v>0.4</v>
      </c>
      <c r="D54" s="6">
        <f>COUNTIF('raw data'!$D:$D,A54)</f>
        <v>3</v>
      </c>
      <c r="E54" s="6">
        <f>COUNTIF('raw data'!$E:$E,A54)</f>
        <v>2</v>
      </c>
    </row>
    <row r="55">
      <c r="A55" s="6" t="str">
        <f>IFERROR(__xludf.DUMMYFUNCTION("""COMPUTED_VALUE"""),"pink coin")</f>
        <v>pink coin</v>
      </c>
      <c r="B55" s="5">
        <f>IFERROR(COUNTIF('raw data'!$D:$D,A55)/COUNTIF('raw data'!$D:$E,A55),0)</f>
        <v>0.7142857143</v>
      </c>
      <c r="C55" s="5">
        <f>IFERROR(COUNTIF('raw data'!$E:$E,A55)/COUNTIF('raw data'!$D:$E,A55),0)</f>
        <v>0.2857142857</v>
      </c>
      <c r="D55" s="6">
        <f>COUNTIF('raw data'!$D:$D,A55)</f>
        <v>5</v>
      </c>
      <c r="E55" s="6">
        <f>COUNTIF('raw data'!$E:$E,A55)</f>
        <v>2</v>
      </c>
    </row>
    <row r="56">
      <c r="A56" s="6" t="str">
        <f>IFERROR(__xludf.DUMMYFUNCTION("""COMPUTED_VALUE"""),"piranha plant")</f>
        <v>piranha plant</v>
      </c>
      <c r="B56" s="5">
        <f>IFERROR(COUNTIF('raw data'!$D:$D,A56)/COUNTIF('raw data'!$D:$E,A56),0)</f>
        <v>0.5</v>
      </c>
      <c r="C56" s="5">
        <f>IFERROR(COUNTIF('raw data'!$E:$E,A56)/COUNTIF('raw data'!$D:$E,A56),0)</f>
        <v>0.5</v>
      </c>
      <c r="D56" s="6">
        <f>COUNTIF('raw data'!$D:$D,A56)</f>
        <v>2</v>
      </c>
      <c r="E56" s="6">
        <f>COUNTIF('raw data'!$E:$E,A56)</f>
        <v>2</v>
      </c>
    </row>
    <row r="57">
      <c r="A57" s="6" t="str">
        <f>IFERROR(__xludf.DUMMYFUNCTION("""COMPUTED_VALUE"""),"pokey")</f>
        <v>pokey</v>
      </c>
      <c r="B57" s="5">
        <f>IFERROR(COUNTIF('raw data'!$D:$D,A57)/COUNTIF('raw data'!$D:$E,A57),0)</f>
        <v>0</v>
      </c>
      <c r="C57" s="5">
        <f>IFERROR(COUNTIF('raw data'!$E:$E,A57)/COUNTIF('raw data'!$D:$E,A57),0)</f>
        <v>1</v>
      </c>
      <c r="D57" s="6">
        <f>COUNTIF('raw data'!$D:$D,A57)</f>
        <v>0</v>
      </c>
      <c r="E57" s="6">
        <f>COUNTIF('raw data'!$E:$E,A57)</f>
        <v>1</v>
      </c>
    </row>
    <row r="58">
      <c r="A58" s="6" t="str">
        <f>IFERROR(__xludf.DUMMYFUNCTION("""COMPUTED_VALUE"""),"pow block")</f>
        <v>pow block</v>
      </c>
      <c r="B58" s="5">
        <f>IFERROR(COUNTIF('raw data'!$D:$D,A58)/COUNTIF('raw data'!$D:$E,A58),0)</f>
        <v>0.7777777778</v>
      </c>
      <c r="C58" s="5">
        <f>IFERROR(COUNTIF('raw data'!$E:$E,A58)/COUNTIF('raw data'!$D:$E,A58),0)</f>
        <v>0.2222222222</v>
      </c>
      <c r="D58" s="6">
        <f>COUNTIF('raw data'!$D:$D,A58)</f>
        <v>7</v>
      </c>
      <c r="E58" s="6">
        <f>COUNTIF('raw data'!$E:$E,A58)</f>
        <v>2</v>
      </c>
    </row>
    <row r="59">
      <c r="A59" s="6" t="str">
        <f>IFERROR(__xludf.DUMMYFUNCTION("""COMPUTED_VALUE"""),"regular door")</f>
        <v>regular door</v>
      </c>
      <c r="B59" s="5">
        <f>IFERROR(COUNTIF('raw data'!$D:$D,A59)/COUNTIF('raw data'!$D:$E,A59),0)</f>
        <v>0.75</v>
      </c>
      <c r="C59" s="5">
        <f>IFERROR(COUNTIF('raw data'!$E:$E,A59)/COUNTIF('raw data'!$D:$E,A59),0)</f>
        <v>0.25</v>
      </c>
      <c r="D59" s="6">
        <f>COUNTIF('raw data'!$D:$D,A59)</f>
        <v>3</v>
      </c>
      <c r="E59" s="6">
        <f>COUNTIF('raw data'!$E:$E,A59)</f>
        <v>1</v>
      </c>
    </row>
    <row r="60">
      <c r="A60" s="6" t="str">
        <f>IFERROR(__xludf.DUMMYFUNCTION("""COMPUTED_VALUE"""),"rocky wrench")</f>
        <v>rocky wrench</v>
      </c>
      <c r="B60" s="5">
        <f>IFERROR(COUNTIF('raw data'!$D:$D,A60)/COUNTIF('raw data'!$D:$E,A60),0)</f>
        <v>0.5</v>
      </c>
      <c r="C60" s="5">
        <f>IFERROR(COUNTIF('raw data'!$E:$E,A60)/COUNTIF('raw data'!$D:$E,A60),0)</f>
        <v>0.5</v>
      </c>
      <c r="D60" s="6">
        <f>COUNTIF('raw data'!$D:$D,A60)</f>
        <v>1</v>
      </c>
      <c r="E60" s="6">
        <f>COUNTIF('raw data'!$E:$E,A60)</f>
        <v>1</v>
      </c>
    </row>
    <row r="61">
      <c r="A61" s="6" t="str">
        <f>IFERROR(__xludf.DUMMYFUNCTION("""COMPUTED_VALUE"""),"seesaw")</f>
        <v>seesaw</v>
      </c>
      <c r="B61" s="5">
        <f>IFERROR(COUNTIF('raw data'!$D:$D,A61)/COUNTIF('raw data'!$D:$E,A61),0)</f>
        <v>0</v>
      </c>
      <c r="C61" s="5">
        <f>IFERROR(COUNTIF('raw data'!$E:$E,A61)/COUNTIF('raw data'!$D:$E,A61),0)</f>
        <v>1</v>
      </c>
      <c r="D61" s="6">
        <f>COUNTIF('raw data'!$D:$D,A61)</f>
        <v>0</v>
      </c>
      <c r="E61" s="6">
        <f>COUNTIF('raw data'!$E:$E,A61)</f>
        <v>3</v>
      </c>
    </row>
    <row r="62">
      <c r="A62" s="6" t="str">
        <f>IFERROR(__xludf.DUMMYFUNCTION("""COMPUTED_VALUE"""),"shellmet")</f>
        <v>shellmet</v>
      </c>
      <c r="B62" s="5">
        <f>IFERROR(COUNTIF('raw data'!$D:$D,A62)/COUNTIF('raw data'!$D:$E,A62),0)</f>
        <v>0</v>
      </c>
      <c r="C62" s="5">
        <f>IFERROR(COUNTIF('raw data'!$E:$E,A62)/COUNTIF('raw data'!$D:$E,A62),0)</f>
        <v>1</v>
      </c>
      <c r="D62" s="6">
        <f>COUNTIF('raw data'!$D:$D,A62)</f>
        <v>0</v>
      </c>
      <c r="E62" s="6">
        <f>COUNTIF('raw data'!$E:$E,A62)</f>
        <v>2</v>
      </c>
    </row>
    <row r="63">
      <c r="A63" s="6" t="str">
        <f>IFERROR(__xludf.DUMMYFUNCTION("""COMPUTED_VALUE"""),"skewer")</f>
        <v>skewer</v>
      </c>
      <c r="B63" s="5">
        <f>IFERROR(COUNTIF('raw data'!$D:$D,A63)/COUNTIF('raw data'!$D:$E,A63),0)</f>
        <v>0.6</v>
      </c>
      <c r="C63" s="5">
        <f>IFERROR(COUNTIF('raw data'!$E:$E,A63)/COUNTIF('raw data'!$D:$E,A63),0)</f>
        <v>0.4</v>
      </c>
      <c r="D63" s="6">
        <f>COUNTIF('raw data'!$D:$D,A63)</f>
        <v>3</v>
      </c>
      <c r="E63" s="6">
        <f>COUNTIF('raw data'!$E:$E,A63)</f>
        <v>2</v>
      </c>
    </row>
    <row r="64">
      <c r="A64" s="6" t="str">
        <f>IFERROR(__xludf.DUMMYFUNCTION("""COMPUTED_VALUE"""),"skull platform")</f>
        <v>skull platform</v>
      </c>
      <c r="B64" s="5">
        <f>IFERROR(COUNTIF('raw data'!$D:$D,A64)/COUNTIF('raw data'!$D:$E,A64),0)</f>
        <v>0.6666666667</v>
      </c>
      <c r="C64" s="5">
        <f>IFERROR(COUNTIF('raw data'!$E:$E,A64)/COUNTIF('raw data'!$D:$E,A64),0)</f>
        <v>0.3333333333</v>
      </c>
      <c r="D64" s="6">
        <f>COUNTIF('raw data'!$D:$D,A64)</f>
        <v>2</v>
      </c>
      <c r="E64" s="6">
        <f>COUNTIF('raw data'!$E:$E,A64)</f>
        <v>1</v>
      </c>
    </row>
    <row r="65">
      <c r="A65" s="6" t="str">
        <f>IFERROR(__xludf.DUMMYFUNCTION("""COMPUTED_VALUE"""),"snake block")</f>
        <v>snake block</v>
      </c>
      <c r="B65" s="5">
        <f>IFERROR(COUNTIF('raw data'!$D:$D,A65)/COUNTIF('raw data'!$D:$E,A65),0)</f>
        <v>1</v>
      </c>
      <c r="C65" s="5">
        <f>IFERROR(COUNTIF('raw data'!$E:$E,A65)/COUNTIF('raw data'!$D:$E,A65),0)</f>
        <v>0</v>
      </c>
      <c r="D65" s="6">
        <f>COUNTIF('raw data'!$D:$D,A65)</f>
        <v>2</v>
      </c>
      <c r="E65" s="6">
        <f>COUNTIF('raw data'!$E:$E,A65)</f>
        <v>0</v>
      </c>
    </row>
    <row r="66">
      <c r="A66" s="6" t="str">
        <f>IFERROR(__xludf.DUMMYFUNCTION("""COMPUTED_VALUE"""),"spike (green enemy)")</f>
        <v>spike (green enemy)</v>
      </c>
      <c r="B66" s="5">
        <f>IFERROR(COUNTIF('raw data'!$D:$D,A66)/COUNTIF('raw data'!$D:$E,A66),0)</f>
        <v>0.1428571429</v>
      </c>
      <c r="C66" s="5">
        <f>IFERROR(COUNTIF('raw data'!$E:$E,A66)/COUNTIF('raw data'!$D:$E,A66),0)</f>
        <v>0.8571428571</v>
      </c>
      <c r="D66" s="6">
        <f>COUNTIF('raw data'!$D:$D,A66)</f>
        <v>1</v>
      </c>
      <c r="E66" s="6">
        <f>COUNTIF('raw data'!$E:$E,A66)</f>
        <v>6</v>
      </c>
    </row>
    <row r="67">
      <c r="A67" s="6" t="str">
        <f>IFERROR(__xludf.DUMMYFUNCTION("""COMPUTED_VALUE"""),"spike top")</f>
        <v>spike top</v>
      </c>
      <c r="B67" s="5">
        <f>IFERROR(COUNTIF('raw data'!$D:$D,A67)/COUNTIF('raw data'!$D:$E,A67),0)</f>
        <v>0</v>
      </c>
      <c r="C67" s="5">
        <f>IFERROR(COUNTIF('raw data'!$E:$E,A67)/COUNTIF('raw data'!$D:$E,A67),0)</f>
        <v>1</v>
      </c>
      <c r="D67" s="6">
        <f>COUNTIF('raw data'!$D:$D,A67)</f>
        <v>0</v>
      </c>
      <c r="E67" s="6">
        <f>COUNTIF('raw data'!$E:$E,A67)</f>
        <v>3</v>
      </c>
    </row>
    <row r="68">
      <c r="A68" s="6" t="str">
        <f>IFERROR(__xludf.DUMMYFUNCTION("""COMPUTED_VALUE"""),"spike/snow ball")</f>
        <v>spike/snow ball</v>
      </c>
      <c r="B68" s="5">
        <f>IFERROR(COUNTIF('raw data'!$D:$D,A68)/COUNTIF('raw data'!$D:$E,A68),0)</f>
        <v>0.5</v>
      </c>
      <c r="C68" s="5">
        <f>IFERROR(COUNTIF('raw data'!$E:$E,A68)/COUNTIF('raw data'!$D:$E,A68),0)</f>
        <v>0.5</v>
      </c>
      <c r="D68" s="6">
        <f>COUNTIF('raw data'!$D:$D,A68)</f>
        <v>1</v>
      </c>
      <c r="E68" s="6">
        <f>COUNTIF('raw data'!$E:$E,A68)</f>
        <v>1</v>
      </c>
    </row>
    <row r="69">
      <c r="A69" s="6" t="str">
        <f>IFERROR(__xludf.DUMMYFUNCTION("""COMPUTED_VALUE"""),"spiny")</f>
        <v>spiny</v>
      </c>
      <c r="B69" s="5">
        <f>IFERROR(COUNTIF('raw data'!$D:$D,A69)/COUNTIF('raw data'!$D:$E,A69),0)</f>
        <v>0.5</v>
      </c>
      <c r="C69" s="5">
        <f>IFERROR(COUNTIF('raw data'!$E:$E,A69)/COUNTIF('raw data'!$D:$E,A69),0)</f>
        <v>0.5</v>
      </c>
      <c r="D69" s="6">
        <f>COUNTIF('raw data'!$D:$D,A69)</f>
        <v>4</v>
      </c>
      <c r="E69" s="6">
        <f>COUNTIF('raw data'!$E:$E,A69)</f>
        <v>4</v>
      </c>
    </row>
    <row r="70">
      <c r="A70" s="6" t="str">
        <f>IFERROR(__xludf.DUMMYFUNCTION("""COMPUTED_VALUE"""),"sun/moon")</f>
        <v>sun/moon</v>
      </c>
      <c r="B70" s="5">
        <f>IFERROR(COUNTIF('raw data'!$D:$D,A70)/COUNTIF('raw data'!$D:$E,A70),0)</f>
        <v>0</v>
      </c>
      <c r="C70" s="5">
        <f>IFERROR(COUNTIF('raw data'!$E:$E,A70)/COUNTIF('raw data'!$D:$E,A70),0)</f>
        <v>1</v>
      </c>
      <c r="D70" s="6">
        <f>COUNTIF('raw data'!$D:$D,A70)</f>
        <v>0</v>
      </c>
      <c r="E70" s="6">
        <f>COUNTIF('raw data'!$E:$E,A70)</f>
        <v>1</v>
      </c>
    </row>
    <row r="71">
      <c r="A71" s="6" t="str">
        <f>IFERROR(__xludf.DUMMYFUNCTION("""COMPUTED_VALUE"""),"super mushroom")</f>
        <v>super mushroom</v>
      </c>
      <c r="B71" s="5">
        <f>IFERROR(COUNTIF('raw data'!$D:$D,A71)/COUNTIF('raw data'!$D:$E,A71),0)</f>
        <v>0.8</v>
      </c>
      <c r="C71" s="5">
        <f>IFERROR(COUNTIF('raw data'!$E:$E,A71)/COUNTIF('raw data'!$D:$E,A71),0)</f>
        <v>0.2</v>
      </c>
      <c r="D71" s="6">
        <f>COUNTIF('raw data'!$D:$D,A71)</f>
        <v>4</v>
      </c>
      <c r="E71" s="6">
        <f>COUNTIF('raw data'!$E:$E,A71)</f>
        <v>1</v>
      </c>
    </row>
    <row r="72">
      <c r="A72" s="6" t="str">
        <f>IFERROR(__xludf.DUMMYFUNCTION("""COMPUTED_VALUE"""),"super star")</f>
        <v>super star</v>
      </c>
      <c r="B72" s="5">
        <f>IFERROR(COUNTIF('raw data'!$D:$D,A72)/COUNTIF('raw data'!$D:$E,A72),0)</f>
        <v>0.2857142857</v>
      </c>
      <c r="C72" s="5">
        <f>IFERROR(COUNTIF('raw data'!$E:$E,A72)/COUNTIF('raw data'!$D:$E,A72),0)</f>
        <v>0.7142857143</v>
      </c>
      <c r="D72" s="6">
        <f>COUNTIF('raw data'!$D:$D,A72)</f>
        <v>2</v>
      </c>
      <c r="E72" s="6">
        <f>COUNTIF('raw data'!$E:$E,A72)</f>
        <v>5</v>
      </c>
    </row>
    <row r="73">
      <c r="A73" s="6" t="str">
        <f>IFERROR(__xludf.DUMMYFUNCTION("""COMPUTED_VALUE"""),"thwomp")</f>
        <v>thwomp</v>
      </c>
      <c r="B73" s="5">
        <f>IFERROR(COUNTIF('raw data'!$D:$D,A73)/COUNTIF('raw data'!$D:$E,A73),0)</f>
        <v>0.7142857143</v>
      </c>
      <c r="C73" s="5">
        <f>IFERROR(COUNTIF('raw data'!$E:$E,A73)/COUNTIF('raw data'!$D:$E,A73),0)</f>
        <v>0.2857142857</v>
      </c>
      <c r="D73" s="6">
        <f>COUNTIF('raw data'!$D:$D,A73)</f>
        <v>5</v>
      </c>
      <c r="E73" s="6">
        <f>COUNTIF('raw data'!$E:$E,A73)</f>
        <v>2</v>
      </c>
    </row>
    <row r="74">
      <c r="A74" s="6" t="str">
        <f>IFERROR(__xludf.DUMMYFUNCTION("""COMPUTED_VALUE"""),"trampoline")</f>
        <v>trampoline</v>
      </c>
      <c r="B74" s="5">
        <f>IFERROR(COUNTIF('raw data'!$D:$D,A74)/COUNTIF('raw data'!$D:$E,A74),0)</f>
        <v>0.5</v>
      </c>
      <c r="C74" s="5">
        <f>IFERROR(COUNTIF('raw data'!$E:$E,A74)/COUNTIF('raw data'!$D:$E,A74),0)</f>
        <v>0.5</v>
      </c>
      <c r="D74" s="6">
        <f>COUNTIF('raw data'!$D:$D,A74)</f>
        <v>1</v>
      </c>
      <c r="E74" s="6">
        <f>COUNTIF('raw data'!$E:$E,A74)</f>
        <v>1</v>
      </c>
    </row>
    <row r="75">
      <c r="A75" s="6" t="str">
        <f>IFERROR(__xludf.DUMMYFUNCTION("""COMPUTED_VALUE"""),"twister")</f>
        <v>twister</v>
      </c>
      <c r="B75" s="5">
        <f>IFERROR(COUNTIF('raw data'!$D:$D,A75)/COUNTIF('raw data'!$D:$E,A75),0)</f>
        <v>0.3636363636</v>
      </c>
      <c r="C75" s="5">
        <f>IFERROR(COUNTIF('raw data'!$E:$E,A75)/COUNTIF('raw data'!$D:$E,A75),0)</f>
        <v>0.6363636364</v>
      </c>
      <c r="D75" s="6">
        <f>COUNTIF('raw data'!$D:$D,A75)</f>
        <v>4</v>
      </c>
      <c r="E75" s="6">
        <f>COUNTIF('raw data'!$E:$E,A75)</f>
        <v>7</v>
      </c>
    </row>
    <row r="76">
      <c r="A76" s="6" t="str">
        <f>IFERROR(__xludf.DUMMYFUNCTION("""COMPUTED_VALUE"""),"update 2 power-up")</f>
        <v>update 2 power-up</v>
      </c>
      <c r="B76" s="5">
        <f>IFERROR(COUNTIF('raw data'!$D:$D,A76)/COUNTIF('raw data'!$D:$E,A76),0)</f>
        <v>0.25</v>
      </c>
      <c r="C76" s="5">
        <f>IFERROR(COUNTIF('raw data'!$E:$E,A76)/COUNTIF('raw data'!$D:$E,A76),0)</f>
        <v>0.75</v>
      </c>
      <c r="D76" s="6">
        <f>COUNTIF('raw data'!$D:$D,A76)</f>
        <v>1</v>
      </c>
      <c r="E76" s="6">
        <f>COUNTIF('raw data'!$E:$E,A76)</f>
        <v>3</v>
      </c>
    </row>
    <row r="77">
      <c r="A77" s="6" t="str">
        <f>IFERROR(__xludf.DUMMYFUNCTION("""COMPUTED_VALUE"""),"vine")</f>
        <v>vine</v>
      </c>
      <c r="B77" s="5">
        <f>IFERROR(COUNTIF('raw data'!$D:$D,A77)/COUNTIF('raw data'!$D:$E,A77),0)</f>
        <v>0.6666666667</v>
      </c>
      <c r="C77" s="5">
        <f>IFERROR(COUNTIF('raw data'!$E:$E,A77)/COUNTIF('raw data'!$D:$E,A77),0)</f>
        <v>0.3333333333</v>
      </c>
      <c r="D77" s="6">
        <f>COUNTIF('raw data'!$D:$D,A77)</f>
        <v>4</v>
      </c>
      <c r="E77" s="6">
        <f>COUNTIF('raw data'!$E:$E,A77)</f>
        <v>2</v>
      </c>
    </row>
    <row r="78">
      <c r="A78" s="6" t="str">
        <f>IFERROR(__xludf.DUMMYFUNCTION("""COMPUTED_VALUE"""),"wiggler")</f>
        <v>wiggler</v>
      </c>
      <c r="B78" s="5">
        <f>IFERROR(COUNTIF('raw data'!$D:$D,A78)/COUNTIF('raw data'!$D:$E,A78),0)</f>
        <v>0.75</v>
      </c>
      <c r="C78" s="5">
        <f>IFERROR(COUNTIF('raw data'!$E:$E,A78)/COUNTIF('raw data'!$D:$E,A78),0)</f>
        <v>0.25</v>
      </c>
      <c r="D78" s="6">
        <f>COUNTIF('raw data'!$D:$D,A78)</f>
        <v>3</v>
      </c>
      <c r="E78" s="6">
        <f>COUNTIF('raw data'!$E:$E,A78)</f>
        <v>1</v>
      </c>
    </row>
    <row r="79">
      <c r="A79" s="6" t="str">
        <f>IFERROR(__xludf.DUMMYFUNCTION("""COMPUTED_VALUE"""),"yoshi/boot/car")</f>
        <v>yoshi/boot/car</v>
      </c>
      <c r="B79" s="5">
        <f>IFERROR(COUNTIF('raw data'!$D:$D,A79)/COUNTIF('raw data'!$D:$E,A79),0)</f>
        <v>0.6</v>
      </c>
      <c r="C79" s="5">
        <f>IFERROR(COUNTIF('raw data'!$E:$E,A79)/COUNTIF('raw data'!$D:$E,A79),0)</f>
        <v>0.4</v>
      </c>
      <c r="D79" s="6">
        <f>COUNTIF('raw data'!$D:$D,A79)</f>
        <v>3</v>
      </c>
      <c r="E79" s="6">
        <f>COUNTIF('raw data'!$E:$E,A79)</f>
        <v>2</v>
      </c>
    </row>
    <row r="80">
      <c r="A80" s="6"/>
      <c r="B80" s="5">
        <f>IFERROR(COUNTIF('raw data'!$D:$D,A80)/COUNTIF('raw data'!$D:$E,A80),0)</f>
        <v>0</v>
      </c>
      <c r="C80" s="5">
        <f>IFERROR(COUNTIF('raw data'!$E:$E,A80)/COUNTIF('raw data'!$D:$E,A80),0)</f>
        <v>0</v>
      </c>
      <c r="D80" s="6">
        <f>COUNTIF('raw data'!$D:$D,A80)</f>
        <v>0</v>
      </c>
      <c r="E80" s="6">
        <f>COUNTIF('raw data'!$E:$E,A80)</f>
        <v>0</v>
      </c>
    </row>
    <row r="81">
      <c r="B81" s="5">
        <f>IFERROR(COUNTIF('raw data'!$D:$D,A81)/COUNTIF('raw data'!$D:$E,A81),0)</f>
        <v>0</v>
      </c>
      <c r="C81" s="5">
        <f>IFERROR(COUNTIF('raw data'!$E:$E,A81)/COUNTIF('raw data'!$D:$E,A81),0)</f>
        <v>0</v>
      </c>
      <c r="D81" s="6">
        <f>COUNTIF('raw data'!$D:$D,A81)</f>
        <v>0</v>
      </c>
      <c r="E81" s="6">
        <f>COUNTIF('raw data'!$E:$E,A81)</f>
        <v>0</v>
      </c>
    </row>
    <row r="82">
      <c r="B82" s="5">
        <f>IFERROR(COUNTIF('raw data'!$D:$D,A82)/COUNTIF('raw data'!$D:$E,A82),0)</f>
        <v>0</v>
      </c>
      <c r="C82" s="5">
        <f>IFERROR(COUNTIF('raw data'!$E:$E,A82)/COUNTIF('raw data'!$D:$E,A82),0)</f>
        <v>0</v>
      </c>
      <c r="D82" s="6">
        <f>COUNTIF('raw data'!$D:$D,A82)</f>
        <v>0</v>
      </c>
      <c r="E82" s="6">
        <f>COUNTIF('raw data'!$E:$E,A82)</f>
        <v>0</v>
      </c>
    </row>
    <row r="83">
      <c r="B83" s="5">
        <f>IFERROR(COUNTIF('raw data'!$D:$D,A83)/COUNTIF('raw data'!$D:$E,A83),0)</f>
        <v>0</v>
      </c>
      <c r="C83" s="5">
        <f>IFERROR(COUNTIF('raw data'!$E:$E,A83)/COUNTIF('raw data'!$D:$E,A83),0)</f>
        <v>0</v>
      </c>
      <c r="D83" s="6">
        <f>COUNTIF('raw data'!$D:$D,A83)</f>
        <v>0</v>
      </c>
      <c r="E83" s="6">
        <f>COUNTIF('raw data'!$E:$E,A83)</f>
        <v>0</v>
      </c>
    </row>
    <row r="84">
      <c r="B84" s="5">
        <f>IFERROR(COUNTIF('raw data'!$D:$D,A84)/COUNTIF('raw data'!$D:$E,A84),0)</f>
        <v>0</v>
      </c>
      <c r="C84" s="5">
        <f>IFERROR(COUNTIF('raw data'!$E:$E,A84)/COUNTIF('raw data'!$D:$E,A84),0)</f>
        <v>0</v>
      </c>
      <c r="D84" s="6">
        <f>COUNTIF('raw data'!$D:$D,A84)</f>
        <v>0</v>
      </c>
      <c r="E84" s="6">
        <f>COUNTIF('raw data'!$E:$E,A84)</f>
        <v>0</v>
      </c>
    </row>
    <row r="85">
      <c r="B85" s="5">
        <f>IFERROR(COUNTIF('raw data'!$D:$D,A85)/COUNTIF('raw data'!$D:$E,A85),0)</f>
        <v>0</v>
      </c>
      <c r="C85" s="5">
        <f>IFERROR(COUNTIF('raw data'!$E:$E,A85)/COUNTIF('raw data'!$D:$E,A85),0)</f>
        <v>0</v>
      </c>
      <c r="D85" s="6">
        <f>COUNTIF('raw data'!$D:$D,A85)</f>
        <v>0</v>
      </c>
      <c r="E85" s="6">
        <f>COUNTIF('raw data'!$E:$E,A85)</f>
        <v>0</v>
      </c>
    </row>
    <row r="86">
      <c r="B86" s="5">
        <f>IFERROR(COUNTIF('raw data'!$D:$D,A86)/COUNTIF('raw data'!$D:$E,A86),0)</f>
        <v>0</v>
      </c>
      <c r="C86" s="5">
        <f>IFERROR(COUNTIF('raw data'!$E:$E,A86)/COUNTIF('raw data'!$D:$E,A86),0)</f>
        <v>0</v>
      </c>
      <c r="D86" s="6">
        <f>COUNTIF('raw data'!$D:$D,A86)</f>
        <v>0</v>
      </c>
      <c r="E86" s="6">
        <f>COUNTIF('raw data'!$E:$E,A86)</f>
        <v>0</v>
      </c>
    </row>
    <row r="87">
      <c r="B87" s="5">
        <f>IFERROR(COUNTIF('raw data'!$D:$D,A87)/COUNTIF('raw data'!$D:$E,A87),0)</f>
        <v>0</v>
      </c>
      <c r="C87" s="5">
        <f>IFERROR(COUNTIF('raw data'!$E:$E,A87)/COUNTIF('raw data'!$D:$E,A87),0)</f>
        <v>0</v>
      </c>
      <c r="D87" s="6">
        <f>COUNTIF('raw data'!$D:$D,A87)</f>
        <v>0</v>
      </c>
      <c r="E87" s="6">
        <f>COUNTIF('raw data'!$E:$E,A87)</f>
        <v>0</v>
      </c>
    </row>
    <row r="88">
      <c r="B88" s="5">
        <f>IFERROR(COUNTIF('raw data'!$D:$D,A88)/COUNTIF('raw data'!$D:$E,A88),0)</f>
        <v>0</v>
      </c>
      <c r="C88" s="5">
        <f>IFERROR(COUNTIF('raw data'!$E:$E,A88)/COUNTIF('raw data'!$D:$E,A88),0)</f>
        <v>0</v>
      </c>
      <c r="D88" s="6">
        <f>COUNTIF('raw data'!$D:$D,A88)</f>
        <v>0</v>
      </c>
      <c r="E88" s="6">
        <f>COUNTIF('raw data'!$E:$E,A88)</f>
        <v>0</v>
      </c>
    </row>
    <row r="89">
      <c r="B89" s="5">
        <f>IFERROR(COUNTIF('raw data'!$D:$D,A89)/COUNTIF('raw data'!$D:$E,A89),0)</f>
        <v>0</v>
      </c>
      <c r="C89" s="5">
        <f>IFERROR(COUNTIF('raw data'!$E:$E,A89)/COUNTIF('raw data'!$D:$E,A89),0)</f>
        <v>0</v>
      </c>
      <c r="D89" s="6">
        <f>COUNTIF('raw data'!$D:$D,A89)</f>
        <v>0</v>
      </c>
      <c r="E89" s="6">
        <f>COUNTIF('raw data'!$E:$E,A89)</f>
        <v>0</v>
      </c>
    </row>
    <row r="90">
      <c r="B90" s="5">
        <f>IFERROR(COUNTIF('raw data'!$D:$D,A90)/COUNTIF('raw data'!$D:$E,A90),0)</f>
        <v>0</v>
      </c>
      <c r="C90" s="5">
        <f>IFERROR(COUNTIF('raw data'!$E:$E,A90)/COUNTIF('raw data'!$D:$E,A90),0)</f>
        <v>0</v>
      </c>
      <c r="D90" s="6">
        <f>COUNTIF('raw data'!$D:$D,A90)</f>
        <v>0</v>
      </c>
      <c r="E90" s="6">
        <f>COUNTIF('raw data'!$E:$E,A90)</f>
        <v>0</v>
      </c>
    </row>
    <row r="91">
      <c r="B91" s="5">
        <f>IFERROR(COUNTIF('raw data'!$D:$D,A91)/COUNTIF('raw data'!$D:$E,A91),0)</f>
        <v>0</v>
      </c>
      <c r="C91" s="5">
        <f>IFERROR(COUNTIF('raw data'!$E:$E,A91)/COUNTIF('raw data'!$D:$E,A91),0)</f>
        <v>0</v>
      </c>
      <c r="D91" s="6">
        <f>COUNTIF('raw data'!$D:$D,A91)</f>
        <v>0</v>
      </c>
      <c r="E91" s="6">
        <f>COUNTIF('raw data'!$E:$E,A91)</f>
        <v>0</v>
      </c>
    </row>
    <row r="92">
      <c r="B92" s="5">
        <f>IFERROR(COUNTIF('raw data'!$D:$D,A92)/COUNTIF('raw data'!$D:$E,A92),0)</f>
        <v>0</v>
      </c>
      <c r="C92" s="5">
        <f>IFERROR(COUNTIF('raw data'!$E:$E,A92)/COUNTIF('raw data'!$D:$E,A92),0)</f>
        <v>0</v>
      </c>
      <c r="D92" s="6">
        <f>COUNTIF('raw data'!$D:$D,A92)</f>
        <v>0</v>
      </c>
      <c r="E92" s="6">
        <f>COUNTIF('raw data'!$E:$E,A92)</f>
        <v>0</v>
      </c>
    </row>
    <row r="93">
      <c r="B93" s="5">
        <f>IFERROR(COUNTIF('raw data'!$D:$D,A93)/COUNTIF('raw data'!$D:$E,A93),0)</f>
        <v>0</v>
      </c>
      <c r="C93" s="5">
        <f>IFERROR(COUNTIF('raw data'!$E:$E,A93)/COUNTIF('raw data'!$D:$E,A93),0)</f>
        <v>0</v>
      </c>
      <c r="D93" s="6">
        <f>COUNTIF('raw data'!$D:$D,A93)</f>
        <v>0</v>
      </c>
      <c r="E93" s="6">
        <f>COUNTIF('raw data'!$E:$E,A93)</f>
        <v>0</v>
      </c>
    </row>
    <row r="94">
      <c r="B94" s="5">
        <f>IFERROR(COUNTIF('raw data'!$D:$D,A94)/COUNTIF('raw data'!$D:$E,A94),0)</f>
        <v>0</v>
      </c>
      <c r="C94" s="5">
        <f>IFERROR(COUNTIF('raw data'!$E:$E,A94)/COUNTIF('raw data'!$D:$E,A94),0)</f>
        <v>0</v>
      </c>
      <c r="D94" s="6">
        <f>COUNTIF('raw data'!$D:$D,A94)</f>
        <v>0</v>
      </c>
      <c r="E94" s="6">
        <f>COUNTIF('raw data'!$E:$E,A94)</f>
        <v>0</v>
      </c>
    </row>
    <row r="95">
      <c r="B95" s="5">
        <f>IFERROR(COUNTIF('raw data'!$D:$D,A95)/COUNTIF('raw data'!$D:$E,A95),0)</f>
        <v>0</v>
      </c>
      <c r="C95" s="5">
        <f>IFERROR(COUNTIF('raw data'!$E:$E,A95)/COUNTIF('raw data'!$D:$E,A95),0)</f>
        <v>0</v>
      </c>
      <c r="D95" s="6">
        <f>COUNTIF('raw data'!$D:$D,A95)</f>
        <v>0</v>
      </c>
      <c r="E95" s="6">
        <f>COUNTIF('raw data'!$E:$E,A95)</f>
        <v>0</v>
      </c>
    </row>
    <row r="96">
      <c r="B96" s="5">
        <f>IFERROR(COUNTIF('raw data'!$D:$D,A96)/COUNTIF('raw data'!$D:$E,A96),0)</f>
        <v>0</v>
      </c>
      <c r="C96" s="5">
        <f>IFERROR(COUNTIF('raw data'!$E:$E,A96)/COUNTIF('raw data'!$D:$E,A96),0)</f>
        <v>0</v>
      </c>
      <c r="D96" s="6">
        <f>COUNTIF('raw data'!$D:$D,A96)</f>
        <v>0</v>
      </c>
      <c r="E96" s="6">
        <f>COUNTIF('raw data'!$E:$E,A96)</f>
        <v>0</v>
      </c>
    </row>
    <row r="97">
      <c r="B97" s="5">
        <f>IFERROR(COUNTIF('raw data'!$D:$D,A97)/COUNTIF('raw data'!$D:$E,A97),0)</f>
        <v>0</v>
      </c>
      <c r="C97" s="5">
        <f>IFERROR(COUNTIF('raw data'!$E:$E,A97)/COUNTIF('raw data'!$D:$E,A97),0)</f>
        <v>0</v>
      </c>
      <c r="D97" s="6">
        <f>COUNTIF('raw data'!$D:$D,A97)</f>
        <v>0</v>
      </c>
      <c r="E97" s="6">
        <f>COUNTIF('raw data'!$E:$E,A97)</f>
        <v>0</v>
      </c>
    </row>
    <row r="98">
      <c r="B98" s="5">
        <f>IFERROR(COUNTIF('raw data'!$D:$D,A98)/COUNTIF('raw data'!$D:$E,A98),0)</f>
        <v>0</v>
      </c>
      <c r="C98" s="5">
        <f>IFERROR(COUNTIF('raw data'!$E:$E,A98)/COUNTIF('raw data'!$D:$E,A98),0)</f>
        <v>0</v>
      </c>
      <c r="D98" s="6">
        <f>COUNTIF('raw data'!$D:$D,A98)</f>
        <v>0</v>
      </c>
      <c r="E98" s="6">
        <f>COUNTIF('raw data'!$E:$E,A98)</f>
        <v>0</v>
      </c>
    </row>
    <row r="99">
      <c r="B99" s="5">
        <f>IFERROR(COUNTIF('raw data'!$D:$D,A99)/COUNTIF('raw data'!$D:$E,A99),0)</f>
        <v>0</v>
      </c>
      <c r="C99" s="5">
        <f>IFERROR(COUNTIF('raw data'!$E:$E,A99)/COUNTIF('raw data'!$D:$E,A99),0)</f>
        <v>0</v>
      </c>
      <c r="D99" s="6">
        <f>COUNTIF('raw data'!$D:$D,A99)</f>
        <v>0</v>
      </c>
      <c r="E99" s="6">
        <f>COUNTIF('raw data'!$E:$E,A99)</f>
        <v>0</v>
      </c>
    </row>
    <row r="100">
      <c r="B100" s="5">
        <f>IFERROR(COUNTIF('raw data'!$D:$D,A100)/COUNTIF('raw data'!$D:$E,A100),0)</f>
        <v>0</v>
      </c>
      <c r="C100" s="5">
        <f>IFERROR(COUNTIF('raw data'!$E:$E,A100)/COUNTIF('raw data'!$D:$E,A100),0)</f>
        <v>0</v>
      </c>
      <c r="D100" s="6">
        <f>COUNTIF('raw data'!$D:$D,A100)</f>
        <v>0</v>
      </c>
      <c r="E100" s="6">
        <f>COUNTIF('raw data'!$E:$E,A100)</f>
        <v>0</v>
      </c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8" max="8" width="12.63"/>
  </cols>
  <sheetData>
    <row r="1">
      <c r="A1" s="10" t="str">
        <f>IFERROR(__xludf.DUMMYFUNCTION("UNIQUE(H1:H1000)"),"bill blaster")</f>
        <v>bill blaster</v>
      </c>
      <c r="B1" s="7" t="s">
        <v>91</v>
      </c>
      <c r="C1" s="7" t="s">
        <v>92</v>
      </c>
      <c r="D1" s="7" t="s">
        <v>93</v>
      </c>
      <c r="E1" s="7" t="s">
        <v>94</v>
      </c>
      <c r="H1" s="6" t="str">
        <f>IFERROR(__xludf.DUMMYFUNCTION("UNIQUE(D2:D1000)"),"bill blaster")</f>
        <v>bill blaster</v>
      </c>
    </row>
    <row r="2">
      <c r="A2" s="9" t="str">
        <f>IFERROR(__xludf.DUMMYFUNCTION("""COMPUTED_VALUE"""),"muncher")</f>
        <v>muncher</v>
      </c>
      <c r="B2" s="9" t="str">
        <f t="shared" ref="B2:B171" si="1">CONCATENATE(D2,E2)</f>
        <v>bill blasterpink coin</v>
      </c>
      <c r="C2" s="9" t="str">
        <f t="shared" ref="C2:C171" si="2">CONCATENATE(E2,D2)</f>
        <v>pink coinbill blaster</v>
      </c>
      <c r="D2" s="9" t="s">
        <v>29</v>
      </c>
      <c r="E2" s="9" t="s">
        <v>31</v>
      </c>
      <c r="H2" s="6" t="str">
        <f>IFERROR(__xludf.DUMMYFUNCTION("""COMPUTED_VALUE"""),"muncher")</f>
        <v>muncher</v>
      </c>
    </row>
    <row r="3">
      <c r="A3" s="9" t="str">
        <f>IFERROR(__xludf.DUMMYFUNCTION("""COMPUTED_VALUE"""),"large coin")</f>
        <v>large coin</v>
      </c>
      <c r="B3" s="9" t="str">
        <f t="shared" si="1"/>
        <v>muncherspiny</v>
      </c>
      <c r="C3" s="9" t="str">
        <f t="shared" si="2"/>
        <v>spinymuncher</v>
      </c>
      <c r="D3" s="9" t="s">
        <v>15</v>
      </c>
      <c r="E3" s="9" t="s">
        <v>45</v>
      </c>
      <c r="H3" s="6" t="str">
        <f>IFERROR(__xludf.DUMMYFUNCTION("""COMPUTED_VALUE"""),"large coin")</f>
        <v>large coin</v>
      </c>
    </row>
    <row r="4">
      <c r="A4" s="9" t="str">
        <f>IFERROR(__xludf.DUMMYFUNCTION("""COMPUTED_VALUE"""),"piranha plant")</f>
        <v>piranha plant</v>
      </c>
      <c r="B4" s="9" t="str">
        <f t="shared" si="1"/>
        <v>large coinbob-omb</v>
      </c>
      <c r="C4" s="9" t="str">
        <f t="shared" si="2"/>
        <v>bob-omblarge coin</v>
      </c>
      <c r="D4" s="9" t="s">
        <v>24</v>
      </c>
      <c r="E4" s="9" t="s">
        <v>61</v>
      </c>
      <c r="H4" s="6" t="str">
        <f>IFERROR(__xludf.DUMMYFUNCTION("""COMPUTED_VALUE"""),"piranha plant")</f>
        <v>piranha plant</v>
      </c>
    </row>
    <row r="5">
      <c r="A5" s="9" t="str">
        <f>IFERROR(__xludf.DUMMYFUNCTION("""COMPUTED_VALUE"""),"koopa troopa")</f>
        <v>koopa troopa</v>
      </c>
      <c r="B5" s="9" t="str">
        <f t="shared" si="1"/>
        <v>muncherthwomp</v>
      </c>
      <c r="C5" s="9" t="str">
        <f t="shared" si="2"/>
        <v>thwompmuncher</v>
      </c>
      <c r="D5" s="9" t="s">
        <v>15</v>
      </c>
      <c r="E5" s="9" t="s">
        <v>32</v>
      </c>
      <c r="H5" s="6" t="str">
        <f>IFERROR(__xludf.DUMMYFUNCTION("""COMPUTED_VALUE"""),"koopa troopa")</f>
        <v>koopa troopa</v>
      </c>
    </row>
    <row r="6">
      <c r="A6" s="9" t="str">
        <f>IFERROR(__xludf.DUMMYFUNCTION("""COMPUTED_VALUE"""),"dry bones")</f>
        <v>dry bones</v>
      </c>
      <c r="B6" s="9" t="str">
        <f t="shared" si="1"/>
        <v>piranha plantspike top</v>
      </c>
      <c r="C6" s="9" t="str">
        <f t="shared" si="2"/>
        <v>spike toppiranha plant</v>
      </c>
      <c r="D6" s="9" t="s">
        <v>4</v>
      </c>
      <c r="E6" s="9" t="s">
        <v>83</v>
      </c>
      <c r="H6" s="6" t="str">
        <f>IFERROR(__xludf.DUMMYFUNCTION("""COMPUTED_VALUE"""),"dry bones")</f>
        <v>dry bones</v>
      </c>
    </row>
    <row r="7">
      <c r="A7" s="9" t="str">
        <f>IFERROR(__xludf.DUMMYFUNCTION("""COMPUTED_VALUE"""),"donut block")</f>
        <v>donut block</v>
      </c>
      <c r="B7" s="9" t="str">
        <f t="shared" si="1"/>
        <v>piranha plantcheep cheep</v>
      </c>
      <c r="C7" s="9" t="str">
        <f t="shared" si="2"/>
        <v>cheep cheeppiranha plant</v>
      </c>
      <c r="D7" s="9" t="s">
        <v>4</v>
      </c>
      <c r="E7" s="9" t="s">
        <v>60</v>
      </c>
      <c r="H7" s="6" t="str">
        <f>IFERROR(__xludf.DUMMYFUNCTION("""COMPUTED_VALUE"""),"donut block")</f>
        <v>donut block</v>
      </c>
    </row>
    <row r="8">
      <c r="A8" s="6" t="str">
        <f>IFERROR(__xludf.DUMMYFUNCTION("""COMPUTED_VALUE"""),"icicle")</f>
        <v>icicle</v>
      </c>
      <c r="B8" s="9" t="str">
        <f t="shared" si="1"/>
        <v>koopa troopalarge coin</v>
      </c>
      <c r="C8" s="9" t="str">
        <f t="shared" si="2"/>
        <v>large coinkoopa troopa</v>
      </c>
      <c r="D8" s="9" t="s">
        <v>86</v>
      </c>
      <c r="E8" s="9" t="s">
        <v>24</v>
      </c>
      <c r="H8" s="6" t="str">
        <f>IFERROR(__xludf.DUMMYFUNCTION("""COMPUTED_VALUE"""),"icicle")</f>
        <v>icicle</v>
      </c>
    </row>
    <row r="9">
      <c r="A9" s="6" t="str">
        <f>IFERROR(__xludf.DUMMYFUNCTION("""COMPUTED_VALUE"""),"monty mole")</f>
        <v>monty mole</v>
      </c>
      <c r="B9" s="9" t="str">
        <f t="shared" si="1"/>
        <v>dry bonescannon</v>
      </c>
      <c r="C9" s="9" t="str">
        <f t="shared" si="2"/>
        <v>cannondry bones</v>
      </c>
      <c r="D9" s="9" t="s">
        <v>41</v>
      </c>
      <c r="E9" s="9" t="s">
        <v>66</v>
      </c>
      <c r="H9" s="6" t="str">
        <f>IFERROR(__xludf.DUMMYFUNCTION("""COMPUTED_VALUE"""),"monty mole")</f>
        <v>monty mole</v>
      </c>
    </row>
    <row r="10">
      <c r="A10" s="6" t="str">
        <f>IFERROR(__xludf.DUMMYFUNCTION("""COMPUTED_VALUE"""),"cheep cheep")</f>
        <v>cheep cheep</v>
      </c>
      <c r="B10" s="9" t="str">
        <f t="shared" si="1"/>
        <v>donut blockbuzzy beetle</v>
      </c>
      <c r="C10" s="9" t="str">
        <f t="shared" si="2"/>
        <v>buzzy beetledonut block</v>
      </c>
      <c r="D10" s="9" t="s">
        <v>34</v>
      </c>
      <c r="E10" s="9" t="s">
        <v>40</v>
      </c>
      <c r="H10" s="6" t="str">
        <f>IFERROR(__xludf.DUMMYFUNCTION("""COMPUTED_VALUE"""),"cheep cheep")</f>
        <v>cheep cheep</v>
      </c>
    </row>
    <row r="11">
      <c r="A11" s="6" t="str">
        <f>IFERROR(__xludf.DUMMYFUNCTION("""COMPUTED_VALUE"""),"conveyor belt")</f>
        <v>conveyor belt</v>
      </c>
      <c r="B11" s="9" t="str">
        <f t="shared" si="1"/>
        <v>iciclekoopaling</v>
      </c>
      <c r="C11" s="9" t="str">
        <f t="shared" si="2"/>
        <v>koopalingicicle</v>
      </c>
      <c r="D11" s="9" t="s">
        <v>54</v>
      </c>
      <c r="E11" s="9" t="s">
        <v>59</v>
      </c>
      <c r="H11" s="6" t="str">
        <f>IFERROR(__xludf.DUMMYFUNCTION("""COMPUTED_VALUE"""),"conveyor belt")</f>
        <v>conveyor belt</v>
      </c>
    </row>
    <row r="12">
      <c r="A12" s="6" t="str">
        <f>IFERROR(__xludf.DUMMYFUNCTION("""COMPUTED_VALUE"""),"regular door")</f>
        <v>regular door</v>
      </c>
      <c r="B12" s="9" t="str">
        <f t="shared" si="1"/>
        <v>monty moleblooper</v>
      </c>
      <c r="C12" s="9" t="str">
        <f t="shared" si="2"/>
        <v>bloopermonty mole</v>
      </c>
      <c r="D12" s="9" t="s">
        <v>55</v>
      </c>
      <c r="E12" s="9" t="s">
        <v>69</v>
      </c>
      <c r="H12" s="6" t="str">
        <f>IFERROR(__xludf.DUMMYFUNCTION("""COMPUTED_VALUE"""),"regular door")</f>
        <v>regular door</v>
      </c>
    </row>
    <row r="13">
      <c r="A13" s="6" t="str">
        <f>IFERROR(__xludf.DUMMYFUNCTION("""COMPUTED_VALUE"""),"wiggler")</f>
        <v>wiggler</v>
      </c>
      <c r="B13" s="9" t="str">
        <f t="shared" si="1"/>
        <v>dry bonesfire bar</v>
      </c>
      <c r="C13" s="9" t="str">
        <f t="shared" si="2"/>
        <v>fire bardry bones</v>
      </c>
      <c r="D13" s="9" t="s">
        <v>41</v>
      </c>
      <c r="E13" s="9" t="s">
        <v>63</v>
      </c>
      <c r="H13" s="6" t="str">
        <f>IFERROR(__xludf.DUMMYFUNCTION("""COMPUTED_VALUE"""),"wiggler")</f>
        <v>wiggler</v>
      </c>
    </row>
    <row r="14">
      <c r="A14" s="6" t="str">
        <f>IFERROR(__xludf.DUMMYFUNCTION("""COMPUTED_VALUE"""),"banzai bill")</f>
        <v>banzai bill</v>
      </c>
      <c r="B14" s="9" t="str">
        <f t="shared" si="1"/>
        <v>large cointwister</v>
      </c>
      <c r="C14" s="9" t="str">
        <f t="shared" si="2"/>
        <v>twisterlarge coin</v>
      </c>
      <c r="D14" s="9" t="s">
        <v>24</v>
      </c>
      <c r="E14" s="9" t="s">
        <v>58</v>
      </c>
      <c r="H14" s="6" t="str">
        <f>IFERROR(__xludf.DUMMYFUNCTION("""COMPUTED_VALUE"""),"banzai bill")</f>
        <v>banzai bill</v>
      </c>
    </row>
    <row r="15">
      <c r="A15" s="6" t="str">
        <f>IFERROR(__xludf.DUMMYFUNCTION("""COMPUTED_VALUE"""),"hidden block")</f>
        <v>hidden block</v>
      </c>
      <c r="B15" s="9" t="str">
        <f t="shared" si="1"/>
        <v>cheep cheepkoopaling</v>
      </c>
      <c r="C15" s="9" t="str">
        <f t="shared" si="2"/>
        <v>koopalingcheep cheep</v>
      </c>
      <c r="D15" s="9" t="s">
        <v>60</v>
      </c>
      <c r="E15" s="9" t="s">
        <v>59</v>
      </c>
      <c r="H15" s="6" t="str">
        <f>IFERROR(__xludf.DUMMYFUNCTION("""COMPUTED_VALUE"""),"hidden block")</f>
        <v>hidden block</v>
      </c>
    </row>
    <row r="16">
      <c r="A16" s="6" t="str">
        <f>IFERROR(__xludf.DUMMYFUNCTION("""COMPUTED_VALUE"""),"big mush/cat/flying p-up")</f>
        <v>big mush/cat/flying p-up</v>
      </c>
      <c r="B16" s="9" t="str">
        <f t="shared" si="1"/>
        <v>cheep cheeptwister</v>
      </c>
      <c r="C16" s="9" t="str">
        <f t="shared" si="2"/>
        <v>twistercheep cheep</v>
      </c>
      <c r="D16" s="9" t="s">
        <v>60</v>
      </c>
      <c r="E16" s="9" t="s">
        <v>58</v>
      </c>
      <c r="H16" s="6" t="str">
        <f>IFERROR(__xludf.DUMMYFUNCTION("""COMPUTED_VALUE"""),"big mush/cat/flying p-up")</f>
        <v>big mush/cat/flying p-up</v>
      </c>
    </row>
    <row r="17">
      <c r="A17" s="6" t="str">
        <f>IFERROR(__xludf.DUMMYFUNCTION("""COMPUTED_VALUE"""),"lava bubble")</f>
        <v>lava bubble</v>
      </c>
      <c r="B17" s="9" t="str">
        <f t="shared" si="1"/>
        <v>conveyor beltpow block</v>
      </c>
      <c r="C17" s="9" t="str">
        <f t="shared" si="2"/>
        <v>pow blockconveyor belt</v>
      </c>
      <c r="D17" s="9" t="s">
        <v>36</v>
      </c>
      <c r="E17" s="9" t="s">
        <v>6</v>
      </c>
      <c r="H17" s="6" t="str">
        <f>IFERROR(__xludf.DUMMYFUNCTION("""COMPUTED_VALUE"""),"lava bubble")</f>
        <v>lava bubble</v>
      </c>
    </row>
    <row r="18">
      <c r="A18" s="6" t="str">
        <f>IFERROR(__xludf.DUMMYFUNCTION("""COMPUTED_VALUE"""),"pink coin")</f>
        <v>pink coin</v>
      </c>
      <c r="B18" s="9" t="str">
        <f t="shared" si="1"/>
        <v>regular doorspike (green enemy)</v>
      </c>
      <c r="C18" s="9" t="str">
        <f t="shared" si="2"/>
        <v>spike (green enemy)regular door</v>
      </c>
      <c r="D18" s="9" t="s">
        <v>28</v>
      </c>
      <c r="E18" s="9" t="s">
        <v>72</v>
      </c>
      <c r="H18" s="6" t="str">
        <f>IFERROR(__xludf.DUMMYFUNCTION("""COMPUTED_VALUE"""),"pink coin")</f>
        <v>pink coin</v>
      </c>
    </row>
    <row r="19">
      <c r="A19" s="6" t="str">
        <f>IFERROR(__xludf.DUMMYFUNCTION("""COMPUTED_VALUE"""),"spiny")</f>
        <v>spiny</v>
      </c>
      <c r="B19" s="9" t="str">
        <f t="shared" si="1"/>
        <v>wigglerbowser jr</v>
      </c>
      <c r="C19" s="9" t="str">
        <f t="shared" si="2"/>
        <v>bowser jrwiggler</v>
      </c>
      <c r="D19" s="9" t="s">
        <v>87</v>
      </c>
      <c r="E19" s="9" t="s">
        <v>84</v>
      </c>
      <c r="H19" s="6" t="str">
        <f>IFERROR(__xludf.DUMMYFUNCTION("""COMPUTED_VALUE"""),"spiny")</f>
        <v>spiny</v>
      </c>
    </row>
    <row r="20">
      <c r="A20" s="6" t="str">
        <f>IFERROR(__xludf.DUMMYFUNCTION("""COMPUTED_VALUE"""),"arrow sign")</f>
        <v>arrow sign</v>
      </c>
      <c r="B20" s="9" t="str">
        <f t="shared" si="1"/>
        <v>banzai billspike (green enemy)</v>
      </c>
      <c r="C20" s="9" t="str">
        <f t="shared" si="2"/>
        <v>spike (green enemy)banzai bill</v>
      </c>
      <c r="D20" s="9" t="s">
        <v>30</v>
      </c>
      <c r="E20" s="9" t="s">
        <v>72</v>
      </c>
      <c r="H20" s="6" t="str">
        <f>IFERROR(__xludf.DUMMYFUNCTION("""COMPUTED_VALUE"""),"arrow sign")</f>
        <v>arrow sign</v>
      </c>
    </row>
    <row r="21">
      <c r="A21" s="6" t="str">
        <f>IFERROR(__xludf.DUMMYFUNCTION("""COMPUTED_VALUE"""),"note block")</f>
        <v>note block</v>
      </c>
      <c r="B21" s="9" t="str">
        <f t="shared" si="1"/>
        <v>hidden blockpow block</v>
      </c>
      <c r="C21" s="9" t="str">
        <f t="shared" si="2"/>
        <v>pow blockhidden block</v>
      </c>
      <c r="D21" s="9" t="s">
        <v>33</v>
      </c>
      <c r="E21" s="9" t="s">
        <v>6</v>
      </c>
      <c r="H21" s="6" t="str">
        <f>IFERROR(__xludf.DUMMYFUNCTION("""COMPUTED_VALUE"""),"note block")</f>
        <v>note block</v>
      </c>
    </row>
    <row r="22">
      <c r="A22" s="6" t="str">
        <f>IFERROR(__xludf.DUMMYFUNCTION("""COMPUTED_VALUE"""),"yoshi/boot/car")</f>
        <v>yoshi/boot/car</v>
      </c>
      <c r="B22" s="9" t="str">
        <f t="shared" si="1"/>
        <v>hidden blockkey door</v>
      </c>
      <c r="C22" s="9" t="str">
        <f t="shared" si="2"/>
        <v>key doorhidden block</v>
      </c>
      <c r="D22" s="9" t="s">
        <v>33</v>
      </c>
      <c r="E22" s="9" t="s">
        <v>38</v>
      </c>
      <c r="H22" s="6" t="str">
        <f>IFERROR(__xludf.DUMMYFUNCTION("""COMPUTED_VALUE"""),"yoshi/boot/car")</f>
        <v>yoshi/boot/car</v>
      </c>
    </row>
    <row r="23">
      <c r="A23" s="6" t="str">
        <f>IFERROR(__xludf.DUMMYFUNCTION("""COMPUTED_VALUE"""),"bumper")</f>
        <v>bumper</v>
      </c>
      <c r="B23" s="9" t="str">
        <f t="shared" si="1"/>
        <v>big mush/cat/flying p-upfish bone</v>
      </c>
      <c r="C23" s="9" t="str">
        <f t="shared" si="2"/>
        <v>fish bonebig mush/cat/flying p-up</v>
      </c>
      <c r="D23" s="9" t="s">
        <v>53</v>
      </c>
      <c r="E23" s="9" t="s">
        <v>70</v>
      </c>
      <c r="H23" s="6" t="str">
        <f>IFERROR(__xludf.DUMMYFUNCTION("""COMPUTED_VALUE"""),"bumper")</f>
        <v>bumper</v>
      </c>
    </row>
    <row r="24">
      <c r="A24" s="6" t="str">
        <f>IFERROR(__xludf.DUMMYFUNCTION("""COMPUTED_VALUE"""),"p-block")</f>
        <v>p-block</v>
      </c>
      <c r="B24" s="9" t="str">
        <f t="shared" si="1"/>
        <v>lava bubblebig mush/cat/flying p-up</v>
      </c>
      <c r="C24" s="9" t="str">
        <f t="shared" si="2"/>
        <v>big mush/cat/flying p-uplava bubble</v>
      </c>
      <c r="D24" s="9" t="s">
        <v>13</v>
      </c>
      <c r="E24" s="9" t="s">
        <v>53</v>
      </c>
      <c r="H24" s="6" t="str">
        <f>IFERROR(__xludf.DUMMYFUNCTION("""COMPUTED_VALUE"""),"p-block")</f>
        <v>p-block</v>
      </c>
    </row>
    <row r="25">
      <c r="A25" s="6" t="str">
        <f>IFERROR(__xludf.DUMMYFUNCTION("""COMPUTED_VALUE"""),"fish bone")</f>
        <v>fish bone</v>
      </c>
      <c r="B25" s="9" t="str">
        <f t="shared" si="1"/>
        <v>pink coinbridge</v>
      </c>
      <c r="C25" s="9" t="str">
        <f t="shared" si="2"/>
        <v>bridgepink coin</v>
      </c>
      <c r="D25" s="9" t="s">
        <v>31</v>
      </c>
      <c r="E25" s="9" t="s">
        <v>48</v>
      </c>
      <c r="H25" s="6" t="str">
        <f>IFERROR(__xludf.DUMMYFUNCTION("""COMPUTED_VALUE"""),"fish bone")</f>
        <v>fish bone</v>
      </c>
    </row>
    <row r="26">
      <c r="A26" s="6" t="str">
        <f>IFERROR(__xludf.DUMMYFUNCTION("""COMPUTED_VALUE"""),"skewer")</f>
        <v>skewer</v>
      </c>
      <c r="B26" s="9" t="str">
        <f t="shared" si="1"/>
        <v>spinykey</v>
      </c>
      <c r="C26" s="9" t="str">
        <f t="shared" si="2"/>
        <v>keyspiny</v>
      </c>
      <c r="D26" s="9" t="s">
        <v>45</v>
      </c>
      <c r="E26" s="9" t="s">
        <v>26</v>
      </c>
      <c r="H26" s="6" t="str">
        <f>IFERROR(__xludf.DUMMYFUNCTION("""COMPUTED_VALUE"""),"skewer")</f>
        <v>skewer</v>
      </c>
    </row>
    <row r="27">
      <c r="A27" s="6" t="str">
        <f>IFERROR(__xludf.DUMMYFUNCTION("""COMPUTED_VALUE"""),"snake block")</f>
        <v>snake block</v>
      </c>
      <c r="B27" s="9" t="str">
        <f t="shared" si="1"/>
        <v>arrow signbill blaster</v>
      </c>
      <c r="C27" s="9" t="str">
        <f t="shared" si="2"/>
        <v>bill blasterarrow sign</v>
      </c>
      <c r="D27" s="9" t="s">
        <v>18</v>
      </c>
      <c r="E27" s="9" t="s">
        <v>29</v>
      </c>
      <c r="H27" s="6" t="str">
        <f>IFERROR(__xludf.DUMMYFUNCTION("""COMPUTED_VALUE"""),"snake block")</f>
        <v>snake block</v>
      </c>
    </row>
    <row r="28">
      <c r="A28" s="6" t="str">
        <f>IFERROR(__xludf.DUMMYFUNCTION("""COMPUTED_VALUE"""),"one-way gate")</f>
        <v>one-way gate</v>
      </c>
      <c r="B28" s="9" t="str">
        <f t="shared" si="1"/>
        <v>donut blockbob-omb</v>
      </c>
      <c r="C28" s="9" t="str">
        <f t="shared" si="2"/>
        <v>bob-ombdonut block</v>
      </c>
      <c r="D28" s="9" t="s">
        <v>34</v>
      </c>
      <c r="E28" s="9" t="s">
        <v>61</v>
      </c>
      <c r="H28" s="6" t="str">
        <f>IFERROR(__xludf.DUMMYFUNCTION("""COMPUTED_VALUE"""),"one-way gate")</f>
        <v>one-way gate</v>
      </c>
    </row>
    <row r="29">
      <c r="A29" s="6" t="str">
        <f>IFERROR(__xludf.DUMMYFUNCTION("""COMPUTED_VALUE"""),"mechakoopa")</f>
        <v>mechakoopa</v>
      </c>
      <c r="B29" s="9" t="str">
        <f t="shared" si="1"/>
        <v>note blockhammer/sledge/fire bro</v>
      </c>
      <c r="C29" s="9" t="str">
        <f t="shared" si="2"/>
        <v>hammer/sledge/fire bronote block</v>
      </c>
      <c r="D29" s="9" t="s">
        <v>27</v>
      </c>
      <c r="E29" s="9" t="s">
        <v>71</v>
      </c>
      <c r="H29" s="6" t="str">
        <f>IFERROR(__xludf.DUMMYFUNCTION("""COMPUTED_VALUE"""),"mechakoopa")</f>
        <v>mechakoopa</v>
      </c>
    </row>
    <row r="30">
      <c r="A30" s="6" t="str">
        <f>IFERROR(__xludf.DUMMYFUNCTION("""COMPUTED_VALUE"""),"thwomp")</f>
        <v>thwomp</v>
      </c>
      <c r="B30" s="9" t="str">
        <f t="shared" si="1"/>
        <v>yoshi/boot/carchain chomp</v>
      </c>
      <c r="C30" s="9" t="str">
        <f t="shared" si="2"/>
        <v>chain chompyoshi/boot/car</v>
      </c>
      <c r="D30" s="9" t="s">
        <v>88</v>
      </c>
      <c r="E30" s="9" t="s">
        <v>81</v>
      </c>
      <c r="H30" s="6" t="str">
        <f>IFERROR(__xludf.DUMMYFUNCTION("""COMPUTED_VALUE"""),"thwomp")</f>
        <v>thwomp</v>
      </c>
    </row>
    <row r="31">
      <c r="A31" s="6" t="str">
        <f>IFERROR(__xludf.DUMMYFUNCTION("""COMPUTED_VALUE"""),"checkpoint flag")</f>
        <v>checkpoint flag</v>
      </c>
      <c r="B31" s="9" t="str">
        <f t="shared" si="1"/>
        <v>lava bubblecheckpoint flag</v>
      </c>
      <c r="C31" s="9" t="str">
        <f t="shared" si="2"/>
        <v>checkpoint flaglava bubble</v>
      </c>
      <c r="D31" s="9" t="s">
        <v>13</v>
      </c>
      <c r="E31" s="9" t="s">
        <v>62</v>
      </c>
      <c r="H31" s="6" t="str">
        <f>IFERROR(__xludf.DUMMYFUNCTION("""COMPUTED_VALUE"""),"checkpoint flag")</f>
        <v>checkpoint flag</v>
      </c>
    </row>
    <row r="32">
      <c r="A32" s="6" t="str">
        <f>IFERROR(__xludf.DUMMYFUNCTION("""COMPUTED_VALUE"""),"fire flower")</f>
        <v>fire flower</v>
      </c>
      <c r="B32" s="9" t="str">
        <f t="shared" si="1"/>
        <v>bumperfire bar</v>
      </c>
      <c r="C32" s="9" t="str">
        <f t="shared" si="2"/>
        <v>fire barbumper</v>
      </c>
      <c r="D32" s="9" t="s">
        <v>67</v>
      </c>
      <c r="E32" s="9" t="s">
        <v>63</v>
      </c>
      <c r="H32" s="6" t="str">
        <f>IFERROR(__xludf.DUMMYFUNCTION("""COMPUTED_VALUE"""),"fire flower")</f>
        <v>fire flower</v>
      </c>
    </row>
    <row r="33">
      <c r="A33" s="6" t="str">
        <f>IFERROR(__xludf.DUMMYFUNCTION("""COMPUTED_VALUE"""),"twister")</f>
        <v>twister</v>
      </c>
      <c r="B33" s="9" t="str">
        <f t="shared" si="1"/>
        <v>p-blockburner</v>
      </c>
      <c r="C33" s="9" t="str">
        <f t="shared" si="2"/>
        <v>burnerp-block</v>
      </c>
      <c r="D33" s="9" t="s">
        <v>14</v>
      </c>
      <c r="E33" s="9" t="s">
        <v>79</v>
      </c>
      <c r="H33" s="6" t="str">
        <f>IFERROR(__xludf.DUMMYFUNCTION("""COMPUTED_VALUE"""),"twister")</f>
        <v>twister</v>
      </c>
    </row>
    <row r="34">
      <c r="A34" s="6" t="str">
        <f>IFERROR(__xludf.DUMMYFUNCTION("""COMPUTED_VALUE"""),"spike (green enemy)")</f>
        <v>spike (green enemy)</v>
      </c>
      <c r="B34" s="9" t="str">
        <f t="shared" si="1"/>
        <v>big mush/cat/flying p-upyoshi/boot/car</v>
      </c>
      <c r="C34" s="9" t="str">
        <f t="shared" si="2"/>
        <v>yoshi/boot/carbig mush/cat/flying p-up</v>
      </c>
      <c r="D34" s="9" t="s">
        <v>53</v>
      </c>
      <c r="E34" s="9" t="s">
        <v>88</v>
      </c>
      <c r="H34" s="6" t="str">
        <f>IFERROR(__xludf.DUMMYFUNCTION("""COMPUTED_VALUE"""),"spike (green enemy)")</f>
        <v>spike (green enemy)</v>
      </c>
    </row>
    <row r="35">
      <c r="A35" s="6" t="str">
        <f>IFERROR(__xludf.DUMMYFUNCTION("""COMPUTED_VALUE"""),"buzzy beetle")</f>
        <v>buzzy beetle</v>
      </c>
      <c r="B35" s="9" t="str">
        <f t="shared" si="1"/>
        <v>yoshi/boot/carbill blaster</v>
      </c>
      <c r="C35" s="9" t="str">
        <f t="shared" si="2"/>
        <v>bill blasteryoshi/boot/car</v>
      </c>
      <c r="D35" s="9" t="s">
        <v>88</v>
      </c>
      <c r="E35" s="9" t="s">
        <v>29</v>
      </c>
      <c r="H35" s="6" t="str">
        <f>IFERROR(__xludf.DUMMYFUNCTION("""COMPUTED_VALUE"""),"buzzy beetle")</f>
        <v>buzzy beetle</v>
      </c>
    </row>
    <row r="36">
      <c r="A36" s="6" t="str">
        <f>IFERROR(__xludf.DUMMYFUNCTION("""COMPUTED_VALUE"""),"goomba/galoomba")</f>
        <v>goomba/galoomba</v>
      </c>
      <c r="B36" s="9" t="str">
        <f t="shared" si="1"/>
        <v>monty molespiny</v>
      </c>
      <c r="C36" s="9" t="str">
        <f t="shared" si="2"/>
        <v>spinymonty mole</v>
      </c>
      <c r="D36" s="9" t="s">
        <v>55</v>
      </c>
      <c r="E36" s="9" t="s">
        <v>45</v>
      </c>
      <c r="H36" s="6" t="str">
        <f>IFERROR(__xludf.DUMMYFUNCTION("""COMPUTED_VALUE"""),"goomba/galoomba")</f>
        <v>goomba/galoomba</v>
      </c>
    </row>
    <row r="37">
      <c r="A37" s="6" t="str">
        <f>IFERROR(__xludf.DUMMYFUNCTION("""COMPUTED_VALUE"""),"vine")</f>
        <v>vine</v>
      </c>
      <c r="B37" s="9" t="str">
        <f t="shared" si="1"/>
        <v>fish bonebowser</v>
      </c>
      <c r="C37" s="9" t="str">
        <f t="shared" si="2"/>
        <v>bowserfish bone</v>
      </c>
      <c r="D37" s="9" t="s">
        <v>70</v>
      </c>
      <c r="E37" s="9" t="s">
        <v>78</v>
      </c>
      <c r="H37" s="6" t="str">
        <f>IFERROR(__xludf.DUMMYFUNCTION("""COMPUTED_VALUE"""),"vine")</f>
        <v>vine</v>
      </c>
    </row>
    <row r="38">
      <c r="A38" s="6" t="str">
        <f>IFERROR(__xludf.DUMMYFUNCTION("""COMPUTED_VALUE"""),"p-switch")</f>
        <v>p-switch</v>
      </c>
      <c r="B38" s="9" t="str">
        <f t="shared" si="1"/>
        <v>skewerhammer/sledge/fire bro</v>
      </c>
      <c r="C38" s="9" t="str">
        <f t="shared" si="2"/>
        <v>hammer/sledge/fire broskewer</v>
      </c>
      <c r="D38" s="9" t="s">
        <v>43</v>
      </c>
      <c r="E38" s="9" t="s">
        <v>71</v>
      </c>
      <c r="H38" s="6" t="str">
        <f>IFERROR(__xludf.DUMMYFUNCTION("""COMPUTED_VALUE"""),"p-switch")</f>
        <v>p-switch</v>
      </c>
    </row>
    <row r="39">
      <c r="A39" s="6" t="str">
        <f>IFERROR(__xludf.DUMMYFUNCTION("""COMPUTED_VALUE"""),"flying power-up")</f>
        <v>flying power-up</v>
      </c>
      <c r="B39" s="9" t="str">
        <f t="shared" si="1"/>
        <v>snake blockupdate 2 power-up</v>
      </c>
      <c r="C39" s="9" t="str">
        <f t="shared" si="2"/>
        <v>update 2 power-upsnake block</v>
      </c>
      <c r="D39" s="9" t="s">
        <v>16</v>
      </c>
      <c r="E39" s="9" t="s">
        <v>68</v>
      </c>
      <c r="H39" s="6" t="str">
        <f>IFERROR(__xludf.DUMMYFUNCTION("""COMPUTED_VALUE"""),"flying power-up")</f>
        <v>flying power-up</v>
      </c>
    </row>
    <row r="40">
      <c r="A40" s="6" t="str">
        <f>IFERROR(__xludf.DUMMYFUNCTION("""COMPUTED_VALUE"""),"key")</f>
        <v>key</v>
      </c>
      <c r="B40" s="9" t="str">
        <f t="shared" si="1"/>
        <v>one-way gateshellmet</v>
      </c>
      <c r="C40" s="9" t="str">
        <f t="shared" si="2"/>
        <v>shellmetone-way gate</v>
      </c>
      <c r="D40" s="9" t="s">
        <v>22</v>
      </c>
      <c r="E40" s="9" t="s">
        <v>80</v>
      </c>
      <c r="H40" s="6" t="str">
        <f>IFERROR(__xludf.DUMMYFUNCTION("""COMPUTED_VALUE"""),"key")</f>
        <v>key</v>
      </c>
    </row>
    <row r="41">
      <c r="A41" s="6" t="str">
        <f>IFERROR(__xludf.DUMMYFUNCTION("""COMPUTED_VALUE"""),"pow block")</f>
        <v>pow block</v>
      </c>
      <c r="B41" s="9" t="str">
        <f t="shared" si="1"/>
        <v>mechakoopatwister</v>
      </c>
      <c r="C41" s="9" t="str">
        <f t="shared" si="2"/>
        <v>twistermechakoopa</v>
      </c>
      <c r="D41" s="9" t="s">
        <v>57</v>
      </c>
      <c r="E41" s="9" t="s">
        <v>58</v>
      </c>
      <c r="H41" s="6" t="str">
        <f>IFERROR(__xludf.DUMMYFUNCTION("""COMPUTED_VALUE"""),"pow block")</f>
        <v>pow block</v>
      </c>
    </row>
    <row r="42">
      <c r="A42" s="6" t="str">
        <f>IFERROR(__xludf.DUMMYFUNCTION("""COMPUTED_VALUE"""),"bob-omb")</f>
        <v>bob-omb</v>
      </c>
      <c r="B42" s="9" t="str">
        <f t="shared" si="1"/>
        <v>bill blasterhammer/sledge/fire bro</v>
      </c>
      <c r="C42" s="9" t="str">
        <f t="shared" si="2"/>
        <v>hammer/sledge/fire brobill blaster</v>
      </c>
      <c r="D42" s="9" t="s">
        <v>29</v>
      </c>
      <c r="E42" s="9" t="s">
        <v>71</v>
      </c>
      <c r="H42" s="6" t="str">
        <f>IFERROR(__xludf.DUMMYFUNCTION("""COMPUTED_VALUE"""),"bob-omb")</f>
        <v>bob-omb</v>
      </c>
    </row>
    <row r="43">
      <c r="A43" s="6" t="str">
        <f>IFERROR(__xludf.DUMMYFUNCTION("""COMPUTED_VALUE"""),"boom boom")</f>
        <v>boom boom</v>
      </c>
      <c r="B43" s="9" t="str">
        <f t="shared" si="1"/>
        <v>thwomptwister</v>
      </c>
      <c r="C43" s="9" t="str">
        <f t="shared" si="2"/>
        <v>twisterthwomp</v>
      </c>
      <c r="D43" s="9" t="s">
        <v>32</v>
      </c>
      <c r="E43" s="9" t="s">
        <v>58</v>
      </c>
      <c r="H43" s="6" t="str">
        <f>IFERROR(__xludf.DUMMYFUNCTION("""COMPUTED_VALUE"""),"boom boom")</f>
        <v>boom boom</v>
      </c>
    </row>
    <row r="44">
      <c r="A44" s="6" t="str">
        <f>IFERROR(__xludf.DUMMYFUNCTION("""COMPUTED_VALUE"""),"super mushroom")</f>
        <v>super mushroom</v>
      </c>
      <c r="B44" s="9" t="str">
        <f t="shared" si="1"/>
        <v>iciclecheep cheep</v>
      </c>
      <c r="C44" s="9" t="str">
        <f t="shared" si="2"/>
        <v>cheep cheepicicle</v>
      </c>
      <c r="D44" s="9" t="s">
        <v>54</v>
      </c>
      <c r="E44" s="9" t="s">
        <v>60</v>
      </c>
      <c r="H44" s="6" t="str">
        <f>IFERROR(__xludf.DUMMYFUNCTION("""COMPUTED_VALUE"""),"super mushroom")</f>
        <v>super mushroom</v>
      </c>
    </row>
    <row r="45">
      <c r="A45" s="6" t="str">
        <f>IFERROR(__xludf.DUMMYFUNCTION("""COMPUTED_VALUE"""),"grinder (saw)")</f>
        <v>grinder (saw)</v>
      </c>
      <c r="B45" s="9" t="str">
        <f t="shared" si="1"/>
        <v>banzai billtwister</v>
      </c>
      <c r="C45" s="9" t="str">
        <f t="shared" si="2"/>
        <v>twisterbanzai bill</v>
      </c>
      <c r="D45" s="9" t="s">
        <v>30</v>
      </c>
      <c r="E45" s="9" t="s">
        <v>58</v>
      </c>
      <c r="H45" s="6" t="str">
        <f>IFERROR(__xludf.DUMMYFUNCTION("""COMPUTED_VALUE"""),"grinder (saw)")</f>
        <v>grinder (saw)</v>
      </c>
    </row>
    <row r="46">
      <c r="A46" s="6" t="str">
        <f>IFERROR(__xludf.DUMMYFUNCTION("""COMPUTED_VALUE"""),"update 2 power-up")</f>
        <v>update 2 power-up</v>
      </c>
      <c r="B46" s="9" t="str">
        <f t="shared" si="1"/>
        <v>checkpoint flagspiny</v>
      </c>
      <c r="C46" s="9" t="str">
        <f t="shared" si="2"/>
        <v>spinycheckpoint flag</v>
      </c>
      <c r="D46" s="9" t="s">
        <v>62</v>
      </c>
      <c r="E46" s="9" t="s">
        <v>45</v>
      </c>
      <c r="H46" s="6" t="str">
        <f>IFERROR(__xludf.DUMMYFUNCTION("""COMPUTED_VALUE"""),"update 2 power-up")</f>
        <v>update 2 power-up</v>
      </c>
    </row>
    <row r="47">
      <c r="A47" s="6" t="str">
        <f>IFERROR(__xludf.DUMMYFUNCTION("""COMPUTED_VALUE"""),"ice block")</f>
        <v>ice block</v>
      </c>
      <c r="B47" s="9" t="str">
        <f t="shared" si="1"/>
        <v>fire flowericicle</v>
      </c>
      <c r="C47" s="9" t="str">
        <f t="shared" si="2"/>
        <v>iciclefire flower</v>
      </c>
      <c r="D47" s="9" t="s">
        <v>37</v>
      </c>
      <c r="E47" s="9" t="s">
        <v>54</v>
      </c>
      <c r="H47" s="6" t="str">
        <f>IFERROR(__xludf.DUMMYFUNCTION("""COMPUTED_VALUE"""),"ice block")</f>
        <v>ice block</v>
      </c>
    </row>
    <row r="48">
      <c r="A48" s="6" t="str">
        <f>IFERROR(__xludf.DUMMYFUNCTION("""COMPUTED_VALUE"""),"cannon")</f>
        <v>cannon</v>
      </c>
      <c r="B48" s="9" t="str">
        <f t="shared" si="1"/>
        <v>thwompcheep cheep</v>
      </c>
      <c r="C48" s="9" t="str">
        <f t="shared" si="2"/>
        <v>cheep cheepthwomp</v>
      </c>
      <c r="D48" s="9" t="s">
        <v>32</v>
      </c>
      <c r="E48" s="9" t="s">
        <v>60</v>
      </c>
      <c r="H48" s="6" t="str">
        <f>IFERROR(__xludf.DUMMYFUNCTION("""COMPUTED_VALUE"""),"cannon")</f>
        <v>cannon</v>
      </c>
    </row>
    <row r="49">
      <c r="A49" s="6" t="str">
        <f>IFERROR(__xludf.DUMMYFUNCTION("""COMPUTED_VALUE"""),"? block")</f>
        <v>? block</v>
      </c>
      <c r="B49" s="9" t="str">
        <f t="shared" si="1"/>
        <v>twisterflying power-up</v>
      </c>
      <c r="C49" s="9" t="str">
        <f t="shared" si="2"/>
        <v>flying power-uptwister</v>
      </c>
      <c r="D49" s="9" t="s">
        <v>58</v>
      </c>
      <c r="E49" s="9" t="s">
        <v>64</v>
      </c>
      <c r="H49" s="6" t="str">
        <f>IFERROR(__xludf.DUMMYFUNCTION("""COMPUTED_VALUE"""),"? block")</f>
        <v>? block</v>
      </c>
    </row>
    <row r="50">
      <c r="A50" s="6" t="str">
        <f>IFERROR(__xludf.DUMMYFUNCTION("""COMPUTED_VALUE"""),"blooper")</f>
        <v>blooper</v>
      </c>
      <c r="B50" s="9" t="str">
        <f t="shared" si="1"/>
        <v>twisterseesaw</v>
      </c>
      <c r="C50" s="9" t="str">
        <f t="shared" si="2"/>
        <v>seesawtwister</v>
      </c>
      <c r="D50" s="9" t="s">
        <v>58</v>
      </c>
      <c r="E50" s="9" t="s">
        <v>82</v>
      </c>
      <c r="H50" s="6" t="str">
        <f>IFERROR(__xludf.DUMMYFUNCTION("""COMPUTED_VALUE"""),"blooper")</f>
        <v>blooper</v>
      </c>
    </row>
    <row r="51">
      <c r="A51" s="6" t="str">
        <f>IFERROR(__xludf.DUMMYFUNCTION("""COMPUTED_VALUE"""),"spike/snow ball")</f>
        <v>spike/snow ball</v>
      </c>
      <c r="B51" s="9" t="str">
        <f t="shared" si="1"/>
        <v>hidden blockcannon</v>
      </c>
      <c r="C51" s="9" t="str">
        <f t="shared" si="2"/>
        <v>cannonhidden block</v>
      </c>
      <c r="D51" s="9" t="s">
        <v>33</v>
      </c>
      <c r="E51" s="9" t="s">
        <v>66</v>
      </c>
      <c r="H51" s="6" t="str">
        <f>IFERROR(__xludf.DUMMYFUNCTION("""COMPUTED_VALUE"""),"spike/snow ball")</f>
        <v>spike/snow ball</v>
      </c>
    </row>
    <row r="52">
      <c r="A52" s="6" t="str">
        <f>IFERROR(__xludf.DUMMYFUNCTION("""COMPUTED_VALUE"""),"1-up mushroom")</f>
        <v>1-up mushroom</v>
      </c>
      <c r="B52" s="9" t="str">
        <f t="shared" si="1"/>
        <v>spike (green enemy)regular door</v>
      </c>
      <c r="C52" s="9" t="str">
        <f t="shared" si="2"/>
        <v>regular doorspike (green enemy)</v>
      </c>
      <c r="D52" s="9" t="s">
        <v>72</v>
      </c>
      <c r="E52" s="9" t="s">
        <v>28</v>
      </c>
      <c r="H52" s="6" t="str">
        <f>IFERROR(__xludf.DUMMYFUNCTION("""COMPUTED_VALUE"""),"1-up mushroom")</f>
        <v>1-up mushroom</v>
      </c>
    </row>
    <row r="53">
      <c r="A53" s="6" t="str">
        <f>IFERROR(__xludf.DUMMYFUNCTION("""COMPUTED_VALUE"""),"key door")</f>
        <v>key door</v>
      </c>
      <c r="B53" s="9" t="str">
        <f t="shared" si="1"/>
        <v>spinyvine</v>
      </c>
      <c r="C53" s="9" t="str">
        <f t="shared" si="2"/>
        <v>vinespiny</v>
      </c>
      <c r="D53" s="9" t="s">
        <v>45</v>
      </c>
      <c r="E53" s="9" t="s">
        <v>35</v>
      </c>
      <c r="H53" s="6" t="str">
        <f>IFERROR(__xludf.DUMMYFUNCTION("""COMPUTED_VALUE"""),"key door")</f>
        <v>key door</v>
      </c>
    </row>
    <row r="54">
      <c r="A54" s="6" t="str">
        <f>IFERROR(__xludf.DUMMYFUNCTION("""COMPUTED_VALUE"""),"boo/boo ring")</f>
        <v>boo/boo ring</v>
      </c>
      <c r="B54" s="9" t="str">
        <f t="shared" si="1"/>
        <v>buzzy beetlesuper star</v>
      </c>
      <c r="C54" s="9" t="str">
        <f t="shared" si="2"/>
        <v>super starbuzzy beetle</v>
      </c>
      <c r="D54" s="9" t="s">
        <v>40</v>
      </c>
      <c r="E54" s="9" t="s">
        <v>65</v>
      </c>
      <c r="H54" s="6" t="str">
        <f>IFERROR(__xludf.DUMMYFUNCTION("""COMPUTED_VALUE"""),"boo/boo ring")</f>
        <v>boo/boo ring</v>
      </c>
    </row>
    <row r="55">
      <c r="A55" s="6" t="str">
        <f>IFERROR(__xludf.DUMMYFUNCTION("""COMPUTED_VALUE"""),"goombud/goombrat")</f>
        <v>goombud/goombrat</v>
      </c>
      <c r="B55" s="9" t="str">
        <f t="shared" si="1"/>
        <v>p-blockskull platform</v>
      </c>
      <c r="C55" s="9" t="str">
        <f t="shared" si="2"/>
        <v>skull platformp-block</v>
      </c>
      <c r="D55" s="9" t="s">
        <v>14</v>
      </c>
      <c r="E55" s="9" t="s">
        <v>39</v>
      </c>
      <c r="H55" s="6" t="str">
        <f>IFERROR(__xludf.DUMMYFUNCTION("""COMPUTED_VALUE"""),"goombud/goombrat")</f>
        <v>goombud/goombrat</v>
      </c>
    </row>
    <row r="56">
      <c r="A56" s="6" t="str">
        <f>IFERROR(__xludf.DUMMYFUNCTION("""COMPUTED_VALUE"""),"koopaling")</f>
        <v>koopaling</v>
      </c>
      <c r="B56" s="9" t="str">
        <f t="shared" si="1"/>
        <v>goomba/galoombatrampoline</v>
      </c>
      <c r="C56" s="9" t="str">
        <f t="shared" si="2"/>
        <v>trampolinegoomba/galoomba</v>
      </c>
      <c r="D56" s="9" t="s">
        <v>44</v>
      </c>
      <c r="E56" s="9" t="s">
        <v>52</v>
      </c>
      <c r="H56" s="6" t="str">
        <f>IFERROR(__xludf.DUMMYFUNCTION("""COMPUTED_VALUE"""),"koopaling")</f>
        <v>koopaling</v>
      </c>
    </row>
    <row r="57">
      <c r="A57" s="6" t="str">
        <f>IFERROR(__xludf.DUMMYFUNCTION("""COMPUTED_VALUE"""),"fire bar")</f>
        <v>fire bar</v>
      </c>
      <c r="B57" s="9" t="str">
        <f t="shared" si="1"/>
        <v>pink coinicicle</v>
      </c>
      <c r="C57" s="9" t="str">
        <f t="shared" si="2"/>
        <v>iciclepink coin</v>
      </c>
      <c r="D57" s="9" t="s">
        <v>31</v>
      </c>
      <c r="E57" s="9" t="s">
        <v>54</v>
      </c>
      <c r="H57" s="6" t="str">
        <f>IFERROR(__xludf.DUMMYFUNCTION("""COMPUTED_VALUE"""),"fire bar")</f>
        <v>fire bar</v>
      </c>
    </row>
    <row r="58">
      <c r="A58" s="6" t="str">
        <f>IFERROR(__xludf.DUMMYFUNCTION("""COMPUTED_VALUE"""),"skull platform")</f>
        <v>skull platform</v>
      </c>
      <c r="B58" s="9" t="str">
        <f t="shared" si="1"/>
        <v>pink coinflying power-up</v>
      </c>
      <c r="C58" s="9" t="str">
        <f t="shared" si="2"/>
        <v>flying power-uppink coin</v>
      </c>
      <c r="D58" s="9" t="s">
        <v>31</v>
      </c>
      <c r="E58" s="9" t="s">
        <v>64</v>
      </c>
      <c r="H58" s="6" t="str">
        <f>IFERROR(__xludf.DUMMYFUNCTION("""COMPUTED_VALUE"""),"skull platform")</f>
        <v>skull platform</v>
      </c>
    </row>
    <row r="59">
      <c r="A59" s="6" t="str">
        <f>IFERROR(__xludf.DUMMYFUNCTION("""COMPUTED_VALUE"""),"bridge")</f>
        <v>bridge</v>
      </c>
      <c r="B59" s="9" t="str">
        <f t="shared" si="1"/>
        <v>buzzy beetlelakitu</v>
      </c>
      <c r="C59" s="9" t="str">
        <f t="shared" si="2"/>
        <v>lakitubuzzy beetle</v>
      </c>
      <c r="D59" s="9" t="s">
        <v>40</v>
      </c>
      <c r="E59" s="9" t="s">
        <v>85</v>
      </c>
      <c r="H59" s="6" t="str">
        <f>IFERROR(__xludf.DUMMYFUNCTION("""COMPUTED_VALUE"""),"bridge")</f>
        <v>bridge</v>
      </c>
    </row>
    <row r="60">
      <c r="A60" s="6" t="str">
        <f>IFERROR(__xludf.DUMMYFUNCTION("""COMPUTED_VALUE"""),"on/off switch")</f>
        <v>on/off switch</v>
      </c>
      <c r="B60" s="9" t="str">
        <f t="shared" si="1"/>
        <v>buzzy beetleblooper</v>
      </c>
      <c r="C60" s="9" t="str">
        <f t="shared" si="2"/>
        <v>blooperbuzzy beetle</v>
      </c>
      <c r="D60" s="9" t="s">
        <v>40</v>
      </c>
      <c r="E60" s="9" t="s">
        <v>69</v>
      </c>
      <c r="H60" s="6" t="str">
        <f>IFERROR(__xludf.DUMMYFUNCTION("""COMPUTED_VALUE"""),"on/off switch")</f>
        <v>on/off switch</v>
      </c>
    </row>
    <row r="61">
      <c r="A61" s="6" t="str">
        <f>IFERROR(__xludf.DUMMYFUNCTION("""COMPUTED_VALUE"""),"trampoline")</f>
        <v>trampoline</v>
      </c>
      <c r="B61" s="9" t="str">
        <f t="shared" si="1"/>
        <v>vinemonty mole</v>
      </c>
      <c r="C61" s="9" t="str">
        <f t="shared" si="2"/>
        <v>monty molevine</v>
      </c>
      <c r="D61" s="9" t="s">
        <v>35</v>
      </c>
      <c r="E61" s="9" t="s">
        <v>55</v>
      </c>
      <c r="H61" s="6" t="str">
        <f>IFERROR(__xludf.DUMMYFUNCTION("""COMPUTED_VALUE"""),"trampoline")</f>
        <v>trampoline</v>
      </c>
    </row>
    <row r="62">
      <c r="A62" s="6" t="str">
        <f>IFERROR(__xludf.DUMMYFUNCTION("""COMPUTED_VALUE"""),"rocky wrench")</f>
        <v>rocky wrench</v>
      </c>
      <c r="B62" s="9" t="str">
        <f t="shared" si="1"/>
        <v>p-switchsun/moon</v>
      </c>
      <c r="C62" s="9" t="str">
        <f t="shared" si="2"/>
        <v>sun/moonp-switch</v>
      </c>
      <c r="D62" s="9" t="s">
        <v>42</v>
      </c>
      <c r="E62" s="9" t="s">
        <v>77</v>
      </c>
      <c r="H62" s="6" t="str">
        <f>IFERROR(__xludf.DUMMYFUNCTION("""COMPUTED_VALUE"""),"rocky wrench")</f>
        <v>rocky wrench</v>
      </c>
    </row>
    <row r="63">
      <c r="A63" s="6" t="str">
        <f>IFERROR(__xludf.DUMMYFUNCTION("""COMPUTED_VALUE"""),"cloud block")</f>
        <v>cloud block</v>
      </c>
      <c r="B63" s="9" t="str">
        <f t="shared" si="1"/>
        <v>twisterbig mush/cat/flying p-up</v>
      </c>
      <c r="C63" s="9" t="str">
        <f t="shared" si="2"/>
        <v>big mush/cat/flying p-uptwister</v>
      </c>
      <c r="D63" s="9" t="s">
        <v>58</v>
      </c>
      <c r="E63" s="9" t="s">
        <v>53</v>
      </c>
      <c r="H63" s="6" t="str">
        <f>IFERROR(__xludf.DUMMYFUNCTION("""COMPUTED_VALUE"""),"cloud block")</f>
        <v>cloud block</v>
      </c>
    </row>
    <row r="64">
      <c r="A64" s="6" t="str">
        <f>IFERROR(__xludf.DUMMYFUNCTION("""COMPUTED_VALUE"""),"super star")</f>
        <v>super star</v>
      </c>
      <c r="B64" s="9" t="str">
        <f t="shared" si="1"/>
        <v>flying power-upcannon</v>
      </c>
      <c r="C64" s="9" t="str">
        <f t="shared" si="2"/>
        <v>cannonflying power-up</v>
      </c>
      <c r="D64" s="9" t="s">
        <v>64</v>
      </c>
      <c r="E64" s="9" t="s">
        <v>66</v>
      </c>
      <c r="H64" s="6" t="str">
        <f>IFERROR(__xludf.DUMMYFUNCTION("""COMPUTED_VALUE"""),"super star")</f>
        <v>super star</v>
      </c>
    </row>
    <row r="65">
      <c r="A65" s="6" t="str">
        <f>IFERROR(__xludf.DUMMYFUNCTION("""COMPUTED_VALUE"""),"hammer/sledge/fire bro")</f>
        <v>hammer/sledge/fire bro</v>
      </c>
      <c r="B65" s="9" t="str">
        <f t="shared" si="1"/>
        <v>thwompspike (green enemy)</v>
      </c>
      <c r="C65" s="9" t="str">
        <f t="shared" si="2"/>
        <v>spike (green enemy)thwomp</v>
      </c>
      <c r="D65" s="9" t="s">
        <v>32</v>
      </c>
      <c r="E65" s="9" t="s">
        <v>72</v>
      </c>
      <c r="H65" s="6" t="str">
        <f>IFERROR(__xludf.DUMMYFUNCTION("""COMPUTED_VALUE"""),"hammer/sledge/fire bro")</f>
        <v>hammer/sledge/fire bro</v>
      </c>
    </row>
    <row r="66">
      <c r="A66" s="6"/>
      <c r="B66" s="9" t="str">
        <f t="shared" si="1"/>
        <v>keycannon</v>
      </c>
      <c r="C66" s="9" t="str">
        <f t="shared" si="2"/>
        <v>cannonkey</v>
      </c>
      <c r="D66" s="9" t="s">
        <v>26</v>
      </c>
      <c r="E66" s="9" t="s">
        <v>66</v>
      </c>
      <c r="H66" s="6"/>
    </row>
    <row r="67">
      <c r="A67" s="6" t="str">
        <f>IFERROR(__xludf.DUMMYFUNCTION("""COMPUTED_VALUE"""),"spike top")</f>
        <v>spike top</v>
      </c>
      <c r="B67" s="9" t="str">
        <f t="shared" si="1"/>
        <v>pow blocktwister</v>
      </c>
      <c r="C67" s="9" t="str">
        <f t="shared" si="2"/>
        <v>twisterpow block</v>
      </c>
      <c r="D67" s="9" t="s">
        <v>6</v>
      </c>
      <c r="E67" s="9" t="s">
        <v>58</v>
      </c>
    </row>
    <row r="68">
      <c r="A68" s="6" t="str">
        <f>IFERROR(__xludf.DUMMYFUNCTION("""COMPUTED_VALUE"""),"bowser jr")</f>
        <v>bowser jr</v>
      </c>
      <c r="B68" s="9" t="str">
        <f t="shared" si="1"/>
        <v>bob-ombskewer</v>
      </c>
      <c r="C68" s="9" t="str">
        <f t="shared" si="2"/>
        <v>skewerbob-omb</v>
      </c>
      <c r="D68" s="9" t="s">
        <v>61</v>
      </c>
      <c r="E68" s="9" t="s">
        <v>43</v>
      </c>
    </row>
    <row r="69">
      <c r="A69" s="6" t="str">
        <f>IFERROR(__xludf.DUMMYFUNCTION("""COMPUTED_VALUE"""),"chain chomp")</f>
        <v>chain chomp</v>
      </c>
      <c r="B69" s="9" t="str">
        <f t="shared" si="1"/>
        <v>boom boom1-up mushroom</v>
      </c>
      <c r="C69" s="9" t="str">
        <f t="shared" si="2"/>
        <v>1-up mushroomboom boom</v>
      </c>
      <c r="D69" s="9" t="s">
        <v>19</v>
      </c>
      <c r="E69" s="9" t="s">
        <v>46</v>
      </c>
    </row>
    <row r="70">
      <c r="A70" s="6" t="str">
        <f>IFERROR(__xludf.DUMMYFUNCTION("""COMPUTED_VALUE"""),"burner")</f>
        <v>burner</v>
      </c>
      <c r="B70" s="9" t="str">
        <f t="shared" si="1"/>
        <v>super mushroomdonut block</v>
      </c>
      <c r="C70" s="9" t="str">
        <f t="shared" si="2"/>
        <v>donut blocksuper mushroom</v>
      </c>
      <c r="D70" s="9" t="s">
        <v>25</v>
      </c>
      <c r="E70" s="9" t="s">
        <v>34</v>
      </c>
    </row>
    <row r="71">
      <c r="A71" s="6" t="str">
        <f>IFERROR(__xludf.DUMMYFUNCTION("""COMPUTED_VALUE"""),"bowser")</f>
        <v>bowser</v>
      </c>
      <c r="B71" s="9" t="str">
        <f t="shared" si="1"/>
        <v>grinder (saw)cannon</v>
      </c>
      <c r="C71" s="9" t="str">
        <f t="shared" si="2"/>
        <v>cannongrinder (saw)</v>
      </c>
      <c r="D71" s="9" t="s">
        <v>23</v>
      </c>
      <c r="E71" s="9" t="s">
        <v>66</v>
      </c>
    </row>
    <row r="72">
      <c r="A72" s="6" t="str">
        <f>IFERROR(__xludf.DUMMYFUNCTION("""COMPUTED_VALUE"""),"shellmet")</f>
        <v>shellmet</v>
      </c>
      <c r="B72" s="9" t="str">
        <f t="shared" si="1"/>
        <v>big mush/cat/flying p-upgoombud/goombrat</v>
      </c>
      <c r="C72" s="9" t="str">
        <f t="shared" si="2"/>
        <v>goombud/goombratbig mush/cat/flying p-up</v>
      </c>
      <c r="D72" s="9" t="s">
        <v>53</v>
      </c>
      <c r="E72" s="9" t="s">
        <v>56</v>
      </c>
    </row>
    <row r="73">
      <c r="A73" s="6" t="str">
        <f>IFERROR(__xludf.DUMMYFUNCTION("""COMPUTED_VALUE"""),"seesaw")</f>
        <v>seesaw</v>
      </c>
      <c r="B73" s="9" t="str">
        <f t="shared" si="1"/>
        <v>pow blockhidden block</v>
      </c>
      <c r="C73" s="9" t="str">
        <f t="shared" si="2"/>
        <v>hidden blockpow block</v>
      </c>
      <c r="D73" s="9" t="s">
        <v>6</v>
      </c>
      <c r="E73" s="9" t="s">
        <v>33</v>
      </c>
    </row>
    <row r="74">
      <c r="A74" s="6" t="str">
        <f>IFERROR(__xludf.DUMMYFUNCTION("""COMPUTED_VALUE"""),"lakitu")</f>
        <v>lakitu</v>
      </c>
      <c r="B74" s="9" t="str">
        <f t="shared" si="1"/>
        <v>koopa troopaicicle</v>
      </c>
      <c r="C74" s="9" t="str">
        <f t="shared" si="2"/>
        <v>iciclekoopa troopa</v>
      </c>
      <c r="D74" s="9" t="s">
        <v>86</v>
      </c>
      <c r="E74" s="9" t="s">
        <v>54</v>
      </c>
    </row>
    <row r="75">
      <c r="A75" s="6" t="str">
        <f>IFERROR(__xludf.DUMMYFUNCTION("""COMPUTED_VALUE"""),"sun/moon")</f>
        <v>sun/moon</v>
      </c>
      <c r="B75" s="9" t="str">
        <f t="shared" si="1"/>
        <v>note blockcloud block</v>
      </c>
      <c r="C75" s="9" t="str">
        <f t="shared" si="2"/>
        <v>cloud blocknote block</v>
      </c>
      <c r="D75" s="9" t="s">
        <v>27</v>
      </c>
      <c r="E75" s="9" t="s">
        <v>49</v>
      </c>
    </row>
    <row r="76">
      <c r="A76" s="6" t="str">
        <f>IFERROR(__xludf.DUMMYFUNCTION("""COMPUTED_VALUE"""),"clown car")</f>
        <v>clown car</v>
      </c>
      <c r="B76" s="9" t="str">
        <f t="shared" si="1"/>
        <v>conveyor beltspike (green enemy)</v>
      </c>
      <c r="C76" s="9" t="str">
        <f t="shared" si="2"/>
        <v>spike (green enemy)conveyor belt</v>
      </c>
      <c r="D76" s="9" t="s">
        <v>36</v>
      </c>
      <c r="E76" s="9" t="s">
        <v>72</v>
      </c>
    </row>
    <row r="77">
      <c r="A77" s="6" t="str">
        <f>IFERROR(__xludf.DUMMYFUNCTION("""COMPUTED_VALUE"""),"magikoopa")</f>
        <v>magikoopa</v>
      </c>
      <c r="B77" s="9" t="str">
        <f t="shared" si="1"/>
        <v>pink coinclown car</v>
      </c>
      <c r="C77" s="9" t="str">
        <f t="shared" si="2"/>
        <v>clown carpink coin</v>
      </c>
      <c r="D77" s="9" t="s">
        <v>31</v>
      </c>
      <c r="E77" s="9" t="s">
        <v>73</v>
      </c>
    </row>
    <row r="78">
      <c r="A78" s="6" t="str">
        <f>IFERROR(__xludf.DUMMYFUNCTION("""COMPUTED_VALUE"""),"p-door")</f>
        <v>p-door</v>
      </c>
      <c r="B78" s="9" t="str">
        <f t="shared" si="1"/>
        <v>donut blockdry bones</v>
      </c>
      <c r="C78" s="9" t="str">
        <f t="shared" si="2"/>
        <v>dry bonesdonut block</v>
      </c>
      <c r="D78" s="9" t="s">
        <v>34</v>
      </c>
      <c r="E78" s="9" t="s">
        <v>41</v>
      </c>
    </row>
    <row r="79">
      <c r="A79" s="6" t="str">
        <f>IFERROR(__xludf.DUMMYFUNCTION("""COMPUTED_VALUE"""),"pokey")</f>
        <v>pokey</v>
      </c>
      <c r="B79" s="9" t="str">
        <f t="shared" si="1"/>
        <v>snake blocklakitu</v>
      </c>
      <c r="C79" s="9" t="str">
        <f t="shared" si="2"/>
        <v>lakitusnake block</v>
      </c>
      <c r="D79" s="9" t="s">
        <v>16</v>
      </c>
      <c r="E79" s="9" t="s">
        <v>85</v>
      </c>
    </row>
    <row r="80">
      <c r="B80" s="9" t="str">
        <f t="shared" si="1"/>
        <v>skewermonty mole</v>
      </c>
      <c r="C80" s="9" t="str">
        <f t="shared" si="2"/>
        <v>monty moleskewer</v>
      </c>
      <c r="D80" s="9" t="s">
        <v>43</v>
      </c>
      <c r="E80" s="9" t="s">
        <v>55</v>
      </c>
    </row>
    <row r="81">
      <c r="B81" s="9" t="str">
        <f t="shared" si="1"/>
        <v>update 2 power-upspike top</v>
      </c>
      <c r="C81" s="9" t="str">
        <f t="shared" si="2"/>
        <v>spike topupdate 2 power-up</v>
      </c>
      <c r="D81" s="9" t="s">
        <v>68</v>
      </c>
      <c r="E81" s="9" t="s">
        <v>83</v>
      </c>
    </row>
    <row r="82">
      <c r="B82" s="9" t="str">
        <f t="shared" si="1"/>
        <v>ice blockshellmet</v>
      </c>
      <c r="C82" s="9" t="str">
        <f t="shared" si="2"/>
        <v>shellmetice block</v>
      </c>
      <c r="D82" s="9" t="s">
        <v>20</v>
      </c>
      <c r="E82" s="9" t="s">
        <v>80</v>
      </c>
    </row>
    <row r="83">
      <c r="B83" s="9" t="str">
        <f t="shared" si="1"/>
        <v>cannonbowser</v>
      </c>
      <c r="C83" s="9" t="str">
        <f t="shared" si="2"/>
        <v>bowsercannon</v>
      </c>
      <c r="D83" s="9" t="s">
        <v>66</v>
      </c>
      <c r="E83" s="9" t="s">
        <v>78</v>
      </c>
    </row>
    <row r="84">
      <c r="B84" s="9" t="str">
        <f t="shared" si="1"/>
        <v>thwompfish bone</v>
      </c>
      <c r="C84" s="9" t="str">
        <f t="shared" si="2"/>
        <v>fish bonethwomp</v>
      </c>
      <c r="D84" s="9" t="s">
        <v>32</v>
      </c>
      <c r="E84" s="9" t="s">
        <v>70</v>
      </c>
    </row>
    <row r="85">
      <c r="B85" s="9" t="str">
        <f t="shared" si="1"/>
        <v>? blockcannon</v>
      </c>
      <c r="C85" s="9" t="str">
        <f t="shared" si="2"/>
        <v>cannon? block</v>
      </c>
      <c r="D85" s="9" t="s">
        <v>17</v>
      </c>
      <c r="E85" s="9" t="s">
        <v>66</v>
      </c>
    </row>
    <row r="86">
      <c r="B86" s="9" t="str">
        <f t="shared" si="1"/>
        <v>super mushroomsuper star</v>
      </c>
      <c r="C86" s="9" t="str">
        <f t="shared" si="2"/>
        <v>super starsuper mushroom</v>
      </c>
      <c r="D86" s="9" t="s">
        <v>25</v>
      </c>
      <c r="E86" s="9" t="s">
        <v>65</v>
      </c>
    </row>
    <row r="87">
      <c r="B87" s="9" t="str">
        <f t="shared" si="1"/>
        <v>note blockpink coin</v>
      </c>
      <c r="C87" s="9" t="str">
        <f t="shared" si="2"/>
        <v>pink coinnote block</v>
      </c>
      <c r="D87" s="9" t="s">
        <v>27</v>
      </c>
      <c r="E87" s="9" t="s">
        <v>31</v>
      </c>
    </row>
    <row r="88">
      <c r="B88" s="9" t="str">
        <f t="shared" si="1"/>
        <v>keycannon</v>
      </c>
      <c r="C88" s="9" t="str">
        <f t="shared" si="2"/>
        <v>cannonkey</v>
      </c>
      <c r="D88" s="9" t="s">
        <v>26</v>
      </c>
      <c r="E88" s="9" t="s">
        <v>66</v>
      </c>
    </row>
    <row r="89">
      <c r="B89" s="9" t="str">
        <f t="shared" si="1"/>
        <v>pink coinmagikoopa</v>
      </c>
      <c r="C89" s="9" t="str">
        <f t="shared" si="2"/>
        <v>magikoopapink coin</v>
      </c>
      <c r="D89" s="9" t="s">
        <v>31</v>
      </c>
      <c r="E89" s="9" t="s">
        <v>74</v>
      </c>
    </row>
    <row r="90">
      <c r="B90" s="9" t="str">
        <f t="shared" si="1"/>
        <v>blooperbowser jr</v>
      </c>
      <c r="C90" s="9" t="str">
        <f t="shared" si="2"/>
        <v>bowser jrblooper</v>
      </c>
      <c r="D90" s="9" t="s">
        <v>69</v>
      </c>
      <c r="E90" s="9" t="s">
        <v>84</v>
      </c>
    </row>
    <row r="91">
      <c r="B91" s="9" t="str">
        <f t="shared" si="1"/>
        <v>dry boneslakitu</v>
      </c>
      <c r="C91" s="9" t="str">
        <f t="shared" si="2"/>
        <v>lakitudry bones</v>
      </c>
      <c r="D91" s="9" t="s">
        <v>41</v>
      </c>
      <c r="E91" s="9" t="s">
        <v>85</v>
      </c>
    </row>
    <row r="92">
      <c r="B92" s="9" t="str">
        <f t="shared" si="1"/>
        <v>cannonsuper star</v>
      </c>
      <c r="C92" s="9" t="str">
        <f t="shared" si="2"/>
        <v>super starcannon</v>
      </c>
      <c r="D92" s="9" t="s">
        <v>66</v>
      </c>
      <c r="E92" s="9" t="s">
        <v>65</v>
      </c>
    </row>
    <row r="93">
      <c r="B93" s="9" t="str">
        <f t="shared" si="1"/>
        <v>vineconveyor belt</v>
      </c>
      <c r="C93" s="9" t="str">
        <f t="shared" si="2"/>
        <v>conveyor beltvine</v>
      </c>
      <c r="D93" s="9" t="s">
        <v>35</v>
      </c>
      <c r="E93" s="9" t="s">
        <v>36</v>
      </c>
    </row>
    <row r="94">
      <c r="B94" s="9" t="str">
        <f t="shared" si="1"/>
        <v>spike/snow ballp-switch</v>
      </c>
      <c r="C94" s="9" t="str">
        <f t="shared" si="2"/>
        <v>p-switchspike/snow ball</v>
      </c>
      <c r="D94" s="9" t="s">
        <v>51</v>
      </c>
      <c r="E94" s="9" t="s">
        <v>42</v>
      </c>
    </row>
    <row r="95">
      <c r="B95" s="9" t="str">
        <f t="shared" si="1"/>
        <v>1-up mushroomfish bone</v>
      </c>
      <c r="C95" s="9" t="str">
        <f t="shared" si="2"/>
        <v>fish bone1-up mushroom</v>
      </c>
      <c r="D95" s="9" t="s">
        <v>46</v>
      </c>
      <c r="E95" s="9" t="s">
        <v>70</v>
      </c>
    </row>
    <row r="96">
      <c r="B96" s="9" t="str">
        <f t="shared" si="1"/>
        <v>pow blockhidden block</v>
      </c>
      <c r="C96" s="9" t="str">
        <f t="shared" si="2"/>
        <v>hidden blockpow block</v>
      </c>
      <c r="D96" s="9" t="s">
        <v>6</v>
      </c>
      <c r="E96" s="9" t="s">
        <v>33</v>
      </c>
    </row>
    <row r="97">
      <c r="B97" s="9" t="str">
        <f t="shared" si="1"/>
        <v>large coinchain chomp</v>
      </c>
      <c r="C97" s="9" t="str">
        <f t="shared" si="2"/>
        <v>chain chomplarge coin</v>
      </c>
      <c r="D97" s="9" t="s">
        <v>24</v>
      </c>
      <c r="E97" s="9" t="s">
        <v>81</v>
      </c>
    </row>
    <row r="98">
      <c r="B98" s="9" t="str">
        <f t="shared" si="1"/>
        <v>key doorsuper mushroom</v>
      </c>
      <c r="C98" s="9" t="str">
        <f t="shared" si="2"/>
        <v>super mushroomkey door</v>
      </c>
      <c r="D98" s="9" t="s">
        <v>38</v>
      </c>
      <c r="E98" s="9" t="s">
        <v>25</v>
      </c>
    </row>
    <row r="99">
      <c r="B99" s="9" t="str">
        <f t="shared" si="1"/>
        <v>keygoombud/goombrat</v>
      </c>
      <c r="C99" s="9" t="str">
        <f t="shared" si="2"/>
        <v>goombud/goombratkey</v>
      </c>
      <c r="D99" s="9" t="s">
        <v>26</v>
      </c>
      <c r="E99" s="9" t="s">
        <v>56</v>
      </c>
    </row>
    <row r="100">
      <c r="B100" s="9" t="str">
        <f t="shared" si="1"/>
        <v>koopa troopamechakoopa</v>
      </c>
      <c r="C100" s="9" t="str">
        <f t="shared" si="2"/>
        <v>mechakoopakoopa troopa</v>
      </c>
      <c r="D100" s="9" t="s">
        <v>86</v>
      </c>
      <c r="E100" s="9" t="s">
        <v>57</v>
      </c>
    </row>
    <row r="101">
      <c r="B101" s="9" t="str">
        <f t="shared" si="1"/>
        <v>banzai billsuper star</v>
      </c>
      <c r="C101" s="9" t="str">
        <f t="shared" si="2"/>
        <v>super starbanzai bill</v>
      </c>
      <c r="D101" s="9" t="s">
        <v>30</v>
      </c>
      <c r="E101" s="9" t="s">
        <v>65</v>
      </c>
    </row>
    <row r="102">
      <c r="B102" s="9" t="str">
        <f t="shared" si="1"/>
        <v>boo/boo ringcheep cheep</v>
      </c>
      <c r="C102" s="9" t="str">
        <f t="shared" si="2"/>
        <v>cheep cheepboo/boo ring</v>
      </c>
      <c r="D102" s="9" t="s">
        <v>47</v>
      </c>
      <c r="E102" s="9" t="s">
        <v>60</v>
      </c>
    </row>
    <row r="103">
      <c r="B103" s="9" t="str">
        <f t="shared" si="1"/>
        <v>bill blasterhammer/sledge/fire bro</v>
      </c>
      <c r="C103" s="9" t="str">
        <f t="shared" si="2"/>
        <v>hammer/sledge/fire brobill blaster</v>
      </c>
      <c r="D103" s="9" t="s">
        <v>29</v>
      </c>
      <c r="E103" s="9" t="s">
        <v>71</v>
      </c>
    </row>
    <row r="104">
      <c r="B104" s="9" t="str">
        <f t="shared" si="1"/>
        <v>p-switchpiranha plant</v>
      </c>
      <c r="C104" s="9" t="str">
        <f t="shared" si="2"/>
        <v>piranha plantp-switch</v>
      </c>
      <c r="D104" s="9" t="s">
        <v>42</v>
      </c>
      <c r="E104" s="9" t="s">
        <v>4</v>
      </c>
    </row>
    <row r="105">
      <c r="B105" s="9" t="str">
        <f t="shared" si="1"/>
        <v>bill blasterburner</v>
      </c>
      <c r="C105" s="9" t="str">
        <f t="shared" si="2"/>
        <v>burnerbill blaster</v>
      </c>
      <c r="D105" s="9" t="s">
        <v>29</v>
      </c>
      <c r="E105" s="9" t="s">
        <v>79</v>
      </c>
    </row>
    <row r="106">
      <c r="B106" s="9" t="str">
        <f t="shared" si="1"/>
        <v>donut blockspike (green enemy)</v>
      </c>
      <c r="C106" s="9" t="str">
        <f t="shared" si="2"/>
        <v>spike (green enemy)donut block</v>
      </c>
      <c r="D106" s="9" t="s">
        <v>34</v>
      </c>
      <c r="E106" s="9" t="s">
        <v>72</v>
      </c>
    </row>
    <row r="107">
      <c r="B107" s="9" t="str">
        <f t="shared" si="1"/>
        <v>iciclebuzzy beetle</v>
      </c>
      <c r="C107" s="9" t="str">
        <f t="shared" si="2"/>
        <v>buzzy beetleicicle</v>
      </c>
      <c r="D107" s="9" t="s">
        <v>54</v>
      </c>
      <c r="E107" s="9" t="s">
        <v>40</v>
      </c>
    </row>
    <row r="108">
      <c r="B108" s="9" t="str">
        <f t="shared" si="1"/>
        <v>vinetwister</v>
      </c>
      <c r="C108" s="9" t="str">
        <f t="shared" si="2"/>
        <v>twistervine</v>
      </c>
      <c r="D108" s="9" t="s">
        <v>35</v>
      </c>
      <c r="E108" s="9" t="s">
        <v>58</v>
      </c>
    </row>
    <row r="109">
      <c r="B109" s="9" t="str">
        <f t="shared" si="1"/>
        <v>pow blockspike (green enemy)</v>
      </c>
      <c r="C109" s="9" t="str">
        <f t="shared" si="2"/>
        <v>spike (green enemy)pow block</v>
      </c>
      <c r="D109" s="9" t="s">
        <v>6</v>
      </c>
      <c r="E109" s="9" t="s">
        <v>72</v>
      </c>
    </row>
    <row r="110">
      <c r="B110" s="9" t="str">
        <f t="shared" si="1"/>
        <v>goombud/goombratupdate 2 power-up</v>
      </c>
      <c r="C110" s="9" t="str">
        <f t="shared" si="2"/>
        <v>update 2 power-upgoombud/goombrat</v>
      </c>
      <c r="D110" s="9" t="s">
        <v>56</v>
      </c>
      <c r="E110" s="9" t="s">
        <v>68</v>
      </c>
    </row>
    <row r="111">
      <c r="B111" s="9" t="str">
        <f t="shared" si="1"/>
        <v>regular doorblooper</v>
      </c>
      <c r="C111" s="9" t="str">
        <f t="shared" si="2"/>
        <v>blooperregular door</v>
      </c>
      <c r="D111" s="9" t="s">
        <v>28</v>
      </c>
      <c r="E111" s="9" t="s">
        <v>69</v>
      </c>
    </row>
    <row r="112">
      <c r="B112" s="9" t="str">
        <f t="shared" si="1"/>
        <v>koopalingboo/boo ring</v>
      </c>
      <c r="C112" s="9" t="str">
        <f t="shared" si="2"/>
        <v>boo/boo ringkoopaling</v>
      </c>
      <c r="D112" s="9" t="s">
        <v>59</v>
      </c>
      <c r="E112" s="9" t="s">
        <v>47</v>
      </c>
    </row>
    <row r="113">
      <c r="B113" s="9" t="str">
        <f t="shared" si="1"/>
        <v>fire barrocky wrench</v>
      </c>
      <c r="C113" s="9" t="str">
        <f t="shared" si="2"/>
        <v>rocky wrenchfire bar</v>
      </c>
      <c r="D113" s="9" t="s">
        <v>63</v>
      </c>
      <c r="E113" s="9" t="s">
        <v>50</v>
      </c>
    </row>
    <row r="114">
      <c r="B114" s="9" t="str">
        <f t="shared" si="1"/>
        <v>regular doorvine</v>
      </c>
      <c r="C114" s="9" t="str">
        <f t="shared" si="2"/>
        <v>vineregular door</v>
      </c>
      <c r="D114" s="9" t="s">
        <v>28</v>
      </c>
      <c r="E114" s="9" t="s">
        <v>35</v>
      </c>
    </row>
    <row r="115">
      <c r="B115" s="9" t="str">
        <f t="shared" si="1"/>
        <v>buzzy beetlesuper star</v>
      </c>
      <c r="C115" s="9" t="str">
        <f t="shared" si="2"/>
        <v>super starbuzzy beetle</v>
      </c>
      <c r="D115" s="9" t="s">
        <v>40</v>
      </c>
      <c r="E115" s="9" t="s">
        <v>65</v>
      </c>
    </row>
    <row r="116">
      <c r="B116" s="9" t="str">
        <f t="shared" si="1"/>
        <v>grinder (saw)hidden block</v>
      </c>
      <c r="C116" s="9" t="str">
        <f t="shared" si="2"/>
        <v>hidden blockgrinder (saw)</v>
      </c>
      <c r="D116" s="9" t="s">
        <v>23</v>
      </c>
      <c r="E116" s="9" t="s">
        <v>33</v>
      </c>
    </row>
    <row r="117">
      <c r="B117" s="9" t="str">
        <f t="shared" si="1"/>
        <v>skull platformbowser jr</v>
      </c>
      <c r="C117" s="9" t="str">
        <f t="shared" si="2"/>
        <v>bowser jrskull platform</v>
      </c>
      <c r="D117" s="9" t="s">
        <v>39</v>
      </c>
      <c r="E117" s="9" t="s">
        <v>84</v>
      </c>
    </row>
    <row r="118">
      <c r="B118" s="9" t="str">
        <f t="shared" si="1"/>
        <v>wigglerspike top</v>
      </c>
      <c r="C118" s="9" t="str">
        <f t="shared" si="2"/>
        <v>spike topwiggler</v>
      </c>
      <c r="D118" s="9" t="s">
        <v>87</v>
      </c>
      <c r="E118" s="9" t="s">
        <v>83</v>
      </c>
    </row>
    <row r="119">
      <c r="B119" s="9" t="str">
        <f t="shared" si="1"/>
        <v>goomba/galoombap-door</v>
      </c>
      <c r="C119" s="9" t="str">
        <f t="shared" si="2"/>
        <v>p-doorgoomba/galoomba</v>
      </c>
      <c r="D119" s="9" t="s">
        <v>44</v>
      </c>
      <c r="E119" s="9" t="s">
        <v>75</v>
      </c>
    </row>
    <row r="120">
      <c r="B120" s="9" t="str">
        <f t="shared" si="1"/>
        <v>bill blasterwiggler</v>
      </c>
      <c r="C120" s="9" t="str">
        <f t="shared" si="2"/>
        <v>wigglerbill blaster</v>
      </c>
      <c r="D120" s="9" t="s">
        <v>29</v>
      </c>
      <c r="E120" s="9" t="s">
        <v>87</v>
      </c>
    </row>
    <row r="121">
      <c r="B121" s="9" t="str">
        <f t="shared" si="1"/>
        <v>bridgep-switch</v>
      </c>
      <c r="C121" s="9" t="str">
        <f t="shared" si="2"/>
        <v>p-switchbridge</v>
      </c>
      <c r="D121" s="9" t="s">
        <v>48</v>
      </c>
      <c r="E121" s="9" t="s">
        <v>42</v>
      </c>
    </row>
    <row r="122">
      <c r="B122" s="9" t="str">
        <f t="shared" si="1"/>
        <v>hidden blockhammer/sledge/fire bro</v>
      </c>
      <c r="C122" s="9" t="str">
        <f t="shared" si="2"/>
        <v>hammer/sledge/fire brohidden block</v>
      </c>
      <c r="D122" s="9" t="s">
        <v>33</v>
      </c>
      <c r="E122" s="9" t="s">
        <v>71</v>
      </c>
    </row>
    <row r="123">
      <c r="B123" s="9" t="str">
        <f t="shared" si="1"/>
        <v>spinygoomba/galoomba</v>
      </c>
      <c r="C123" s="9" t="str">
        <f t="shared" si="2"/>
        <v>goomba/galoombaspiny</v>
      </c>
      <c r="D123" s="9" t="s">
        <v>45</v>
      </c>
      <c r="E123" s="9" t="s">
        <v>44</v>
      </c>
    </row>
    <row r="124">
      <c r="B124" s="9" t="str">
        <f t="shared" si="1"/>
        <v>koopalingseesaw</v>
      </c>
      <c r="C124" s="9" t="str">
        <f t="shared" si="2"/>
        <v>seesawkoopaling</v>
      </c>
      <c r="D124" s="9" t="s">
        <v>59</v>
      </c>
      <c r="E124" s="9" t="s">
        <v>82</v>
      </c>
    </row>
    <row r="125">
      <c r="B125" s="9" t="str">
        <f t="shared" si="1"/>
        <v>1-up mushroomfire flower</v>
      </c>
      <c r="C125" s="9" t="str">
        <f t="shared" si="2"/>
        <v>fire flower1-up mushroom</v>
      </c>
      <c r="D125" s="9" t="s">
        <v>46</v>
      </c>
      <c r="E125" s="9" t="s">
        <v>37</v>
      </c>
    </row>
    <row r="126">
      <c r="B126" s="9" t="str">
        <f t="shared" si="1"/>
        <v>wigglericicle</v>
      </c>
      <c r="C126" s="9" t="str">
        <f t="shared" si="2"/>
        <v>iciclewiggler</v>
      </c>
      <c r="D126" s="9" t="s">
        <v>87</v>
      </c>
      <c r="E126" s="9" t="s">
        <v>54</v>
      </c>
    </row>
    <row r="127">
      <c r="B127" s="9" t="str">
        <f t="shared" si="1"/>
        <v>key doorblooper</v>
      </c>
      <c r="C127" s="9" t="str">
        <f t="shared" si="2"/>
        <v>blooperkey door</v>
      </c>
      <c r="D127" s="9" t="s">
        <v>38</v>
      </c>
      <c r="E127" s="9" t="s">
        <v>69</v>
      </c>
    </row>
    <row r="128">
      <c r="B128" s="9" t="str">
        <f t="shared" si="1"/>
        <v>on/off switchdry bones</v>
      </c>
      <c r="C128" s="9" t="str">
        <f t="shared" si="2"/>
        <v>dry boneson/off switch</v>
      </c>
      <c r="D128" s="9" t="s">
        <v>21</v>
      </c>
      <c r="E128" s="9" t="s">
        <v>41</v>
      </c>
    </row>
    <row r="129">
      <c r="B129" s="9" t="str">
        <f t="shared" si="1"/>
        <v>trampolinecheckpoint flag</v>
      </c>
      <c r="C129" s="9" t="str">
        <f t="shared" si="2"/>
        <v>checkpoint flagtrampoline</v>
      </c>
      <c r="D129" s="9" t="s">
        <v>52</v>
      </c>
      <c r="E129" s="9" t="s">
        <v>62</v>
      </c>
    </row>
    <row r="130">
      <c r="B130" s="9" t="str">
        <f t="shared" si="1"/>
        <v>vine1-up mushroom</v>
      </c>
      <c r="C130" s="9" t="str">
        <f t="shared" si="2"/>
        <v>1-up mushroomvine</v>
      </c>
      <c r="D130" s="9" t="s">
        <v>35</v>
      </c>
      <c r="E130" s="9" t="s">
        <v>46</v>
      </c>
    </row>
    <row r="131">
      <c r="B131" s="9" t="str">
        <f t="shared" si="1"/>
        <v>buzzy beetlebumper</v>
      </c>
      <c r="C131" s="9" t="str">
        <f t="shared" si="2"/>
        <v>bumperbuzzy beetle</v>
      </c>
      <c r="D131" s="9" t="s">
        <v>40</v>
      </c>
      <c r="E131" s="9" t="s">
        <v>67</v>
      </c>
    </row>
    <row r="132">
      <c r="B132" s="9" t="str">
        <f t="shared" si="1"/>
        <v>bill blasterspiny</v>
      </c>
      <c r="C132" s="9" t="str">
        <f t="shared" si="2"/>
        <v>spinybill blaster</v>
      </c>
      <c r="D132" s="9" t="s">
        <v>29</v>
      </c>
      <c r="E132" s="9" t="s">
        <v>45</v>
      </c>
    </row>
    <row r="133">
      <c r="B133" s="9" t="str">
        <f t="shared" si="1"/>
        <v>rocky wrenchkoopaling</v>
      </c>
      <c r="C133" s="9" t="str">
        <f t="shared" si="2"/>
        <v>koopalingrocky wrench</v>
      </c>
      <c r="D133" s="9" t="s">
        <v>50</v>
      </c>
      <c r="E133" s="9" t="s">
        <v>59</v>
      </c>
    </row>
    <row r="134">
      <c r="B134" s="9" t="str">
        <f t="shared" si="1"/>
        <v>cloud blockgoombud/goombrat</v>
      </c>
      <c r="C134" s="9" t="str">
        <f t="shared" si="2"/>
        <v>goombud/goombratcloud block</v>
      </c>
      <c r="D134" s="9" t="s">
        <v>49</v>
      </c>
      <c r="E134" s="9" t="s">
        <v>56</v>
      </c>
    </row>
    <row r="135">
      <c r="B135" s="9" t="str">
        <f t="shared" si="1"/>
        <v>super starskewer</v>
      </c>
      <c r="C135" s="9" t="str">
        <f t="shared" si="2"/>
        <v>skewersuper star</v>
      </c>
      <c r="D135" s="9" t="s">
        <v>65</v>
      </c>
      <c r="E135" s="9" t="s">
        <v>43</v>
      </c>
    </row>
    <row r="136">
      <c r="B136" s="9" t="str">
        <f t="shared" si="1"/>
        <v>goomba/galoombaboo/boo ring</v>
      </c>
      <c r="C136" s="9" t="str">
        <f t="shared" si="2"/>
        <v>boo/boo ringgoomba/galoomba</v>
      </c>
      <c r="D136" s="9" t="s">
        <v>44</v>
      </c>
      <c r="E136" s="9" t="s">
        <v>47</v>
      </c>
    </row>
    <row r="137">
      <c r="B137" s="9" t="str">
        <f t="shared" si="1"/>
        <v>fire floweryoshi/boot/car</v>
      </c>
      <c r="C137" s="9" t="str">
        <f t="shared" si="2"/>
        <v>yoshi/boot/carfire flower</v>
      </c>
      <c r="D137" s="9" t="s">
        <v>37</v>
      </c>
      <c r="E137" s="9" t="s">
        <v>88</v>
      </c>
    </row>
    <row r="138">
      <c r="B138" s="9" t="str">
        <f t="shared" si="1"/>
        <v>buzzy beetleseesaw</v>
      </c>
      <c r="C138" s="9" t="str">
        <f t="shared" si="2"/>
        <v>seesawbuzzy beetle</v>
      </c>
      <c r="D138" s="9" t="s">
        <v>40</v>
      </c>
      <c r="E138" s="9" t="s">
        <v>82</v>
      </c>
    </row>
    <row r="139">
      <c r="B139" s="9" t="str">
        <f t="shared" si="1"/>
        <v>pow blockgoomba/galoomba</v>
      </c>
      <c r="C139" s="9" t="str">
        <f t="shared" si="2"/>
        <v>goomba/galoombapow block</v>
      </c>
      <c r="D139" s="9" t="s">
        <v>6</v>
      </c>
      <c r="E139" s="9" t="s">
        <v>44</v>
      </c>
    </row>
    <row r="140">
      <c r="B140" s="9" t="str">
        <f t="shared" si="1"/>
        <v>yoshi/boot/carthwomp</v>
      </c>
      <c r="C140" s="9" t="str">
        <f t="shared" si="2"/>
        <v>thwompyoshi/boot/car</v>
      </c>
      <c r="D140" s="9" t="s">
        <v>88</v>
      </c>
      <c r="E140" s="9" t="s">
        <v>32</v>
      </c>
    </row>
    <row r="141">
      <c r="B141" s="9" t="str">
        <f t="shared" si="1"/>
        <v>p-switchbill blaster</v>
      </c>
      <c r="C141" s="9" t="str">
        <f t="shared" si="2"/>
        <v>bill blasterp-switch</v>
      </c>
      <c r="D141" s="9" t="s">
        <v>42</v>
      </c>
      <c r="E141" s="9" t="s">
        <v>29</v>
      </c>
    </row>
    <row r="142">
      <c r="B142" s="9" t="str">
        <f t="shared" si="1"/>
        <v>p-blockbumper</v>
      </c>
      <c r="C142" s="9" t="str">
        <f t="shared" si="2"/>
        <v>bumperp-block</v>
      </c>
      <c r="D142" s="9" t="s">
        <v>14</v>
      </c>
      <c r="E142" s="9" t="s">
        <v>67</v>
      </c>
    </row>
    <row r="143">
      <c r="B143" s="9" t="str">
        <f t="shared" si="1"/>
        <v>cannonkoopaling</v>
      </c>
      <c r="C143" s="9" t="str">
        <f t="shared" si="2"/>
        <v>koopalingcannon</v>
      </c>
      <c r="D143" s="9" t="s">
        <v>66</v>
      </c>
      <c r="E143" s="9" t="s">
        <v>59</v>
      </c>
    </row>
    <row r="144">
      <c r="B144" s="9" t="str">
        <f t="shared" si="1"/>
        <v>super mushroomgoomba/galoomba</v>
      </c>
      <c r="C144" s="9" t="str">
        <f t="shared" si="2"/>
        <v>goomba/galoombasuper mushroom</v>
      </c>
      <c r="D144" s="9" t="s">
        <v>25</v>
      </c>
      <c r="E144" s="9" t="s">
        <v>44</v>
      </c>
    </row>
    <row r="145">
      <c r="B145" s="9" t="str">
        <f t="shared" si="1"/>
        <v>bill blasterchain chomp</v>
      </c>
      <c r="C145" s="9" t="str">
        <f t="shared" si="2"/>
        <v>chain chompbill blaster</v>
      </c>
      <c r="D145" s="9" t="s">
        <v>29</v>
      </c>
      <c r="E145" s="9" t="s">
        <v>81</v>
      </c>
    </row>
    <row r="146">
      <c r="B146" s="9" t="str">
        <f t="shared" si="1"/>
        <v>super starbumper</v>
      </c>
      <c r="C146" s="9" t="str">
        <f t="shared" si="2"/>
        <v>bumpersuper star</v>
      </c>
      <c r="D146" s="9" t="s">
        <v>65</v>
      </c>
      <c r="E146" s="9" t="s">
        <v>67</v>
      </c>
    </row>
    <row r="147">
      <c r="B147" s="9" t="str">
        <f t="shared" si="1"/>
        <v>pow blockhammer/sledge/fire bro</v>
      </c>
      <c r="C147" s="9" t="str">
        <f t="shared" si="2"/>
        <v>hammer/sledge/fire bropow block</v>
      </c>
      <c r="D147" s="9" t="s">
        <v>6</v>
      </c>
      <c r="E147" s="9" t="s">
        <v>71</v>
      </c>
    </row>
    <row r="148">
      <c r="B148" s="9" t="str">
        <f t="shared" si="1"/>
        <v>thwompbuzzy beetle</v>
      </c>
      <c r="C148" s="9" t="str">
        <f t="shared" si="2"/>
        <v>buzzy beetlethwomp</v>
      </c>
      <c r="D148" s="9" t="s">
        <v>32</v>
      </c>
      <c r="E148" s="9" t="s">
        <v>40</v>
      </c>
    </row>
    <row r="149">
      <c r="B149" s="9" t="str">
        <f t="shared" si="1"/>
        <v>super mushroomdonut block</v>
      </c>
      <c r="C149" s="9" t="str">
        <f t="shared" si="2"/>
        <v>donut blocksuper mushroom</v>
      </c>
      <c r="D149" s="9" t="s">
        <v>25</v>
      </c>
      <c r="E149" s="9" t="s">
        <v>34</v>
      </c>
    </row>
    <row r="150">
      <c r="B150" s="9" t="str">
        <f t="shared" si="1"/>
        <v>banzai billfish bone</v>
      </c>
      <c r="C150" s="9" t="str">
        <f t="shared" si="2"/>
        <v>fish bonebanzai bill</v>
      </c>
      <c r="D150" s="9" t="s">
        <v>30</v>
      </c>
      <c r="E150" s="9" t="s">
        <v>70</v>
      </c>
    </row>
    <row r="151">
      <c r="B151" s="9" t="str">
        <f t="shared" si="1"/>
        <v>banzai billkoopaling</v>
      </c>
      <c r="C151" s="9" t="str">
        <f t="shared" si="2"/>
        <v>koopalingbanzai bill</v>
      </c>
      <c r="D151" s="9" t="s">
        <v>30</v>
      </c>
      <c r="E151" s="9" t="s">
        <v>59</v>
      </c>
    </row>
    <row r="152">
      <c r="B152" s="9" t="str">
        <f t="shared" si="1"/>
        <v>buzzy beetlecannon</v>
      </c>
      <c r="C152" s="9" t="str">
        <f t="shared" si="2"/>
        <v>cannonbuzzy beetle</v>
      </c>
      <c r="D152" s="9" t="s">
        <v>40</v>
      </c>
      <c r="E152" s="9" t="s">
        <v>66</v>
      </c>
    </row>
    <row r="153">
      <c r="B153" s="9" t="str">
        <f t="shared" si="1"/>
        <v>lava bubblebig mush/cat/flying p-up</v>
      </c>
      <c r="C153" s="9" t="str">
        <f t="shared" si="2"/>
        <v>big mush/cat/flying p-uplava bubble</v>
      </c>
      <c r="D153" s="9" t="s">
        <v>13</v>
      </c>
      <c r="E153" s="9" t="s">
        <v>53</v>
      </c>
    </row>
    <row r="154">
      <c r="B154" s="9" t="str">
        <f t="shared" si="1"/>
        <v>spinybuzzy beetle</v>
      </c>
      <c r="C154" s="9" t="str">
        <f t="shared" si="2"/>
        <v>buzzy beetlespiny</v>
      </c>
      <c r="D154" s="9" t="s">
        <v>45</v>
      </c>
      <c r="E154" s="9" t="s">
        <v>40</v>
      </c>
    </row>
    <row r="155">
      <c r="B155" s="9" t="str">
        <f t="shared" si="1"/>
        <v>bill blasterupdate 2 power-up</v>
      </c>
      <c r="C155" s="9" t="str">
        <f t="shared" si="2"/>
        <v>update 2 power-upbill blaster</v>
      </c>
      <c r="D155" s="9" t="s">
        <v>29</v>
      </c>
      <c r="E155" s="9" t="s">
        <v>68</v>
      </c>
    </row>
    <row r="156">
      <c r="B156" s="9" t="str">
        <f t="shared" si="1"/>
        <v>hidden blockgrinder (saw)</v>
      </c>
      <c r="C156" s="9" t="str">
        <f t="shared" si="2"/>
        <v>grinder (saw)hidden block</v>
      </c>
      <c r="D156" s="9" t="s">
        <v>33</v>
      </c>
      <c r="E156" s="9" t="s">
        <v>23</v>
      </c>
    </row>
    <row r="157">
      <c r="B157" s="9" t="str">
        <f t="shared" si="1"/>
        <v>mechakoopacannon</v>
      </c>
      <c r="C157" s="9" t="str">
        <f t="shared" si="2"/>
        <v>cannonmechakoopa</v>
      </c>
      <c r="D157" s="9" t="s">
        <v>57</v>
      </c>
      <c r="E157" s="9" t="s">
        <v>66</v>
      </c>
    </row>
    <row r="158">
      <c r="B158" s="9" t="str">
        <f t="shared" si="1"/>
        <v>twisterspike/snow ball</v>
      </c>
      <c r="C158" s="9" t="str">
        <f t="shared" si="2"/>
        <v>spike/snow balltwister</v>
      </c>
      <c r="D158" s="9" t="s">
        <v>58</v>
      </c>
      <c r="E158" s="9" t="s">
        <v>51</v>
      </c>
    </row>
    <row r="159">
      <c r="B159" s="9" t="str">
        <f t="shared" si="1"/>
        <v>grinder (saw)lakitu</v>
      </c>
      <c r="C159" s="9" t="str">
        <f t="shared" si="2"/>
        <v>lakitugrinder (saw)</v>
      </c>
      <c r="D159" s="9" t="s">
        <v>23</v>
      </c>
      <c r="E159" s="9" t="s">
        <v>85</v>
      </c>
    </row>
    <row r="160">
      <c r="B160" s="9" t="str">
        <f t="shared" si="1"/>
        <v>hammer/sledge/fire bromechakoopa</v>
      </c>
      <c r="C160" s="9" t="str">
        <f t="shared" si="2"/>
        <v>mechakoopahammer/sledge/fire bro</v>
      </c>
      <c r="D160" s="9" t="s">
        <v>71</v>
      </c>
      <c r="E160" s="9" t="s">
        <v>57</v>
      </c>
    </row>
    <row r="161">
      <c r="B161" s="9" t="str">
        <f t="shared" si="1"/>
        <v>large coinkoopaling</v>
      </c>
      <c r="C161" s="9" t="str">
        <f t="shared" si="2"/>
        <v>koopalinglarge coin</v>
      </c>
      <c r="D161" s="9" t="s">
        <v>24</v>
      </c>
      <c r="E161" s="9" t="s">
        <v>59</v>
      </c>
    </row>
    <row r="162">
      <c r="B162" s="9" t="str">
        <f t="shared" si="1"/>
        <v>goomba/galoombamonty mole</v>
      </c>
      <c r="C162" s="9" t="str">
        <f t="shared" si="2"/>
        <v>monty molegoomba/galoomba</v>
      </c>
      <c r="D162" s="9" t="s">
        <v>44</v>
      </c>
      <c r="E162" s="9" t="s">
        <v>55</v>
      </c>
    </row>
    <row r="163">
      <c r="B163" s="9" t="str">
        <f t="shared" si="1"/>
        <v>hidden blockmechakoopa</v>
      </c>
      <c r="C163" s="9" t="str">
        <f t="shared" si="2"/>
        <v>mechakoopahidden block</v>
      </c>
      <c r="D163" s="9" t="s">
        <v>33</v>
      </c>
      <c r="E163" s="9" t="s">
        <v>57</v>
      </c>
    </row>
    <row r="164">
      <c r="B164" s="9" t="str">
        <f t="shared" si="1"/>
        <v>grinder (saw)monty mole</v>
      </c>
      <c r="C164" s="9" t="str">
        <f t="shared" si="2"/>
        <v>monty molegrinder (saw)</v>
      </c>
      <c r="D164" s="9" t="s">
        <v>23</v>
      </c>
      <c r="E164" s="9" t="s">
        <v>55</v>
      </c>
    </row>
    <row r="165">
      <c r="B165" s="9" t="str">
        <f t="shared" si="1"/>
        <v>skewerbanzai bill</v>
      </c>
      <c r="C165" s="9" t="str">
        <f t="shared" si="2"/>
        <v>banzai billskewer</v>
      </c>
      <c r="D165" s="9" t="s">
        <v>43</v>
      </c>
      <c r="E165" s="9" t="s">
        <v>30</v>
      </c>
    </row>
    <row r="166">
      <c r="B166" s="9" t="str">
        <f t="shared" si="1"/>
        <v>monty molenote block</v>
      </c>
      <c r="C166" s="9" t="str">
        <f t="shared" si="2"/>
        <v>note blockmonty mole</v>
      </c>
      <c r="D166" s="9" t="s">
        <v>55</v>
      </c>
      <c r="E166" s="9" t="s">
        <v>27</v>
      </c>
    </row>
    <row r="167">
      <c r="B167" s="9" t="str">
        <f t="shared" si="1"/>
        <v>pow blockbanzai bill</v>
      </c>
      <c r="C167" s="9" t="str">
        <f t="shared" si="2"/>
        <v>banzai billpow block</v>
      </c>
      <c r="D167" s="9" t="s">
        <v>6</v>
      </c>
      <c r="E167" s="9" t="s">
        <v>30</v>
      </c>
    </row>
    <row r="168">
      <c r="B168" s="9" t="str">
        <f t="shared" si="1"/>
        <v>goombud/goombratbowser jr</v>
      </c>
      <c r="C168" s="9" t="str">
        <f t="shared" si="2"/>
        <v>bowser jrgoombud/goombrat</v>
      </c>
      <c r="D168" s="9" t="s">
        <v>56</v>
      </c>
      <c r="E168" s="9" t="s">
        <v>84</v>
      </c>
    </row>
    <row r="169">
      <c r="B169" s="9" t="str">
        <f t="shared" si="1"/>
        <v>skull platformpokey</v>
      </c>
      <c r="C169" s="9" t="str">
        <f t="shared" si="2"/>
        <v>pokeyskull platform</v>
      </c>
      <c r="D169" s="9" t="s">
        <v>39</v>
      </c>
      <c r="E169" s="9" t="s">
        <v>76</v>
      </c>
    </row>
    <row r="170">
      <c r="B170" s="9" t="str">
        <f t="shared" si="1"/>
        <v>koopalingbig mush/cat/flying p-up</v>
      </c>
      <c r="C170" s="9" t="str">
        <f t="shared" si="2"/>
        <v>big mush/cat/flying p-upkoopaling</v>
      </c>
      <c r="D170" s="9" t="s">
        <v>59</v>
      </c>
      <c r="E170" s="9" t="s">
        <v>53</v>
      </c>
    </row>
    <row r="171">
      <c r="B171" s="9" t="str">
        <f t="shared" si="1"/>
        <v>boo/boo ringpiranha plant</v>
      </c>
      <c r="C171" s="9" t="str">
        <f t="shared" si="2"/>
        <v>piranha plantboo/boo ring</v>
      </c>
      <c r="D171" s="9" t="s">
        <v>47</v>
      </c>
      <c r="E171" s="9" t="s">
        <v>4</v>
      </c>
    </row>
    <row r="500">
      <c r="H500" s="6" t="str">
        <f>IFERROR(__xludf.DUMMYFUNCTION("UNIQUE(E2:E1000)"),"pink coin")</f>
        <v>pink coin</v>
      </c>
    </row>
    <row r="501">
      <c r="H501" s="6" t="str">
        <f>IFERROR(__xludf.DUMMYFUNCTION("""COMPUTED_VALUE"""),"spiny")</f>
        <v>spiny</v>
      </c>
    </row>
    <row r="502">
      <c r="H502" s="6" t="str">
        <f>IFERROR(__xludf.DUMMYFUNCTION("""COMPUTED_VALUE"""),"bob-omb")</f>
        <v>bob-omb</v>
      </c>
    </row>
    <row r="503">
      <c r="H503" s="6" t="str">
        <f>IFERROR(__xludf.DUMMYFUNCTION("""COMPUTED_VALUE"""),"thwomp")</f>
        <v>thwomp</v>
      </c>
    </row>
    <row r="504">
      <c r="H504" s="6" t="str">
        <f>IFERROR(__xludf.DUMMYFUNCTION("""COMPUTED_VALUE"""),"spike top")</f>
        <v>spike top</v>
      </c>
    </row>
    <row r="505">
      <c r="H505" s="6" t="str">
        <f>IFERROR(__xludf.DUMMYFUNCTION("""COMPUTED_VALUE"""),"cheep cheep")</f>
        <v>cheep cheep</v>
      </c>
    </row>
    <row r="506">
      <c r="H506" s="6" t="str">
        <f>IFERROR(__xludf.DUMMYFUNCTION("""COMPUTED_VALUE"""),"large coin")</f>
        <v>large coin</v>
      </c>
    </row>
    <row r="507">
      <c r="H507" s="6" t="str">
        <f>IFERROR(__xludf.DUMMYFUNCTION("""COMPUTED_VALUE"""),"cannon")</f>
        <v>cannon</v>
      </c>
    </row>
    <row r="508">
      <c r="H508" s="6" t="str">
        <f>IFERROR(__xludf.DUMMYFUNCTION("""COMPUTED_VALUE"""),"buzzy beetle")</f>
        <v>buzzy beetle</v>
      </c>
    </row>
    <row r="509">
      <c r="H509" s="6" t="str">
        <f>IFERROR(__xludf.DUMMYFUNCTION("""COMPUTED_VALUE"""),"koopaling")</f>
        <v>koopaling</v>
      </c>
    </row>
    <row r="510">
      <c r="H510" s="6" t="str">
        <f>IFERROR(__xludf.DUMMYFUNCTION("""COMPUTED_VALUE"""),"blooper")</f>
        <v>blooper</v>
      </c>
    </row>
    <row r="511">
      <c r="H511" s="6" t="str">
        <f>IFERROR(__xludf.DUMMYFUNCTION("""COMPUTED_VALUE"""),"fire bar")</f>
        <v>fire bar</v>
      </c>
    </row>
    <row r="512">
      <c r="H512" s="6" t="str">
        <f>IFERROR(__xludf.DUMMYFUNCTION("""COMPUTED_VALUE"""),"twister")</f>
        <v>twister</v>
      </c>
    </row>
    <row r="513">
      <c r="H513" s="6" t="str">
        <f>IFERROR(__xludf.DUMMYFUNCTION("""COMPUTED_VALUE"""),"pow block")</f>
        <v>pow block</v>
      </c>
    </row>
    <row r="514">
      <c r="H514" s="6" t="str">
        <f>IFERROR(__xludf.DUMMYFUNCTION("""COMPUTED_VALUE"""),"spike (green enemy)")</f>
        <v>spike (green enemy)</v>
      </c>
    </row>
    <row r="515">
      <c r="H515" s="6" t="str">
        <f>IFERROR(__xludf.DUMMYFUNCTION("""COMPUTED_VALUE"""),"bowser jr")</f>
        <v>bowser jr</v>
      </c>
    </row>
    <row r="516">
      <c r="H516" s="6" t="str">
        <f>IFERROR(__xludf.DUMMYFUNCTION("""COMPUTED_VALUE"""),"key door")</f>
        <v>key door</v>
      </c>
    </row>
    <row r="517">
      <c r="H517" s="6" t="str">
        <f>IFERROR(__xludf.DUMMYFUNCTION("""COMPUTED_VALUE"""),"fish bone")</f>
        <v>fish bone</v>
      </c>
    </row>
    <row r="518">
      <c r="H518" s="6" t="str">
        <f>IFERROR(__xludf.DUMMYFUNCTION("""COMPUTED_VALUE"""),"big mush/cat/flying p-up")</f>
        <v>big mush/cat/flying p-up</v>
      </c>
    </row>
    <row r="519">
      <c r="H519" s="6" t="str">
        <f>IFERROR(__xludf.DUMMYFUNCTION("""COMPUTED_VALUE"""),"bridge")</f>
        <v>bridge</v>
      </c>
    </row>
    <row r="520">
      <c r="H520" s="6" t="str">
        <f>IFERROR(__xludf.DUMMYFUNCTION("""COMPUTED_VALUE"""),"key")</f>
        <v>key</v>
      </c>
    </row>
    <row r="521">
      <c r="H521" s="6" t="str">
        <f>IFERROR(__xludf.DUMMYFUNCTION("""COMPUTED_VALUE"""),"bill blaster")</f>
        <v>bill blaster</v>
      </c>
    </row>
    <row r="522">
      <c r="H522" s="6" t="str">
        <f>IFERROR(__xludf.DUMMYFUNCTION("""COMPUTED_VALUE"""),"hammer/sledge/fire bro")</f>
        <v>hammer/sledge/fire bro</v>
      </c>
    </row>
    <row r="523">
      <c r="H523" s="6" t="str">
        <f>IFERROR(__xludf.DUMMYFUNCTION("""COMPUTED_VALUE"""),"chain chomp")</f>
        <v>chain chomp</v>
      </c>
    </row>
    <row r="524">
      <c r="H524" s="6" t="str">
        <f>IFERROR(__xludf.DUMMYFUNCTION("""COMPUTED_VALUE"""),"checkpoint flag")</f>
        <v>checkpoint flag</v>
      </c>
    </row>
    <row r="525">
      <c r="H525" s="6" t="str">
        <f>IFERROR(__xludf.DUMMYFUNCTION("""COMPUTED_VALUE"""),"burner")</f>
        <v>burner</v>
      </c>
    </row>
    <row r="526">
      <c r="H526" s="6" t="str">
        <f>IFERROR(__xludf.DUMMYFUNCTION("""COMPUTED_VALUE"""),"yoshi/boot/car")</f>
        <v>yoshi/boot/car</v>
      </c>
    </row>
    <row r="527">
      <c r="H527" s="6" t="str">
        <f>IFERROR(__xludf.DUMMYFUNCTION("""COMPUTED_VALUE"""),"bowser")</f>
        <v>bowser</v>
      </c>
    </row>
    <row r="528">
      <c r="H528" s="6" t="str">
        <f>IFERROR(__xludf.DUMMYFUNCTION("""COMPUTED_VALUE"""),"update 2 power-up")</f>
        <v>update 2 power-up</v>
      </c>
    </row>
    <row r="529">
      <c r="H529" s="6" t="str">
        <f>IFERROR(__xludf.DUMMYFUNCTION("""COMPUTED_VALUE"""),"shellmet")</f>
        <v>shellmet</v>
      </c>
    </row>
    <row r="530">
      <c r="H530" s="6" t="str">
        <f>IFERROR(__xludf.DUMMYFUNCTION("""COMPUTED_VALUE"""),"icicle")</f>
        <v>icicle</v>
      </c>
    </row>
    <row r="531">
      <c r="H531" s="6" t="str">
        <f>IFERROR(__xludf.DUMMYFUNCTION("""COMPUTED_VALUE"""),"flying power-up")</f>
        <v>flying power-up</v>
      </c>
    </row>
    <row r="532">
      <c r="H532" s="6" t="str">
        <f>IFERROR(__xludf.DUMMYFUNCTION("""COMPUTED_VALUE"""),"seesaw")</f>
        <v>seesaw</v>
      </c>
    </row>
    <row r="533">
      <c r="H533" s="6" t="str">
        <f>IFERROR(__xludf.DUMMYFUNCTION("""COMPUTED_VALUE"""),"regular door")</f>
        <v>regular door</v>
      </c>
    </row>
    <row r="534">
      <c r="H534" s="6" t="str">
        <f>IFERROR(__xludf.DUMMYFUNCTION("""COMPUTED_VALUE"""),"vine")</f>
        <v>vine</v>
      </c>
    </row>
    <row r="535">
      <c r="H535" s="6" t="str">
        <f>IFERROR(__xludf.DUMMYFUNCTION("""COMPUTED_VALUE"""),"super star")</f>
        <v>super star</v>
      </c>
    </row>
    <row r="536">
      <c r="H536" s="6" t="str">
        <f>IFERROR(__xludf.DUMMYFUNCTION("""COMPUTED_VALUE"""),"skull platform")</f>
        <v>skull platform</v>
      </c>
    </row>
    <row r="537">
      <c r="H537" s="6" t="str">
        <f>IFERROR(__xludf.DUMMYFUNCTION("""COMPUTED_VALUE"""),"trampoline")</f>
        <v>trampoline</v>
      </c>
    </row>
    <row r="538">
      <c r="H538" s="6" t="str">
        <f>IFERROR(__xludf.DUMMYFUNCTION("""COMPUTED_VALUE"""),"lakitu")</f>
        <v>lakitu</v>
      </c>
    </row>
    <row r="539">
      <c r="H539" s="6" t="str">
        <f>IFERROR(__xludf.DUMMYFUNCTION("""COMPUTED_VALUE"""),"monty mole")</f>
        <v>monty mole</v>
      </c>
    </row>
    <row r="540">
      <c r="H540" s="6" t="str">
        <f>IFERROR(__xludf.DUMMYFUNCTION("""COMPUTED_VALUE"""),"sun/moon")</f>
        <v>sun/moon</v>
      </c>
    </row>
    <row r="541">
      <c r="H541" s="6" t="str">
        <f>IFERROR(__xludf.DUMMYFUNCTION("""COMPUTED_VALUE"""),"skewer")</f>
        <v>skewer</v>
      </c>
    </row>
    <row r="542">
      <c r="H542" s="6" t="str">
        <f>IFERROR(__xludf.DUMMYFUNCTION("""COMPUTED_VALUE"""),"1-up mushroom")</f>
        <v>1-up mushroom</v>
      </c>
    </row>
    <row r="543">
      <c r="H543" s="6" t="str">
        <f>IFERROR(__xludf.DUMMYFUNCTION("""COMPUTED_VALUE"""),"donut block")</f>
        <v>donut block</v>
      </c>
    </row>
    <row r="544">
      <c r="H544" s="6" t="str">
        <f>IFERROR(__xludf.DUMMYFUNCTION("""COMPUTED_VALUE"""),"goombud/goombrat")</f>
        <v>goombud/goombrat</v>
      </c>
    </row>
    <row r="545">
      <c r="H545" s="6" t="str">
        <f>IFERROR(__xludf.DUMMYFUNCTION("""COMPUTED_VALUE"""),"hidden block")</f>
        <v>hidden block</v>
      </c>
    </row>
    <row r="546">
      <c r="H546" s="6" t="str">
        <f>IFERROR(__xludf.DUMMYFUNCTION("""COMPUTED_VALUE"""),"cloud block")</f>
        <v>cloud block</v>
      </c>
    </row>
    <row r="547">
      <c r="H547" s="6" t="str">
        <f>IFERROR(__xludf.DUMMYFUNCTION("""COMPUTED_VALUE"""),"clown car")</f>
        <v>clown car</v>
      </c>
    </row>
    <row r="548">
      <c r="H548" s="6" t="str">
        <f>IFERROR(__xludf.DUMMYFUNCTION("""COMPUTED_VALUE"""),"dry bones")</f>
        <v>dry bones</v>
      </c>
    </row>
    <row r="549">
      <c r="H549" s="6" t="str">
        <f>IFERROR(__xludf.DUMMYFUNCTION("""COMPUTED_VALUE"""),"magikoopa")</f>
        <v>magikoopa</v>
      </c>
    </row>
    <row r="550">
      <c r="H550" s="6" t="str">
        <f>IFERROR(__xludf.DUMMYFUNCTION("""COMPUTED_VALUE"""),"conveyor belt")</f>
        <v>conveyor belt</v>
      </c>
    </row>
    <row r="551">
      <c r="H551" s="6" t="str">
        <f>IFERROR(__xludf.DUMMYFUNCTION("""COMPUTED_VALUE"""),"p-switch")</f>
        <v>p-switch</v>
      </c>
    </row>
    <row r="552">
      <c r="H552" s="6" t="str">
        <f>IFERROR(__xludf.DUMMYFUNCTION("""COMPUTED_VALUE"""),"super mushroom")</f>
        <v>super mushroom</v>
      </c>
    </row>
    <row r="553">
      <c r="H553" s="6" t="str">
        <f>IFERROR(__xludf.DUMMYFUNCTION("""COMPUTED_VALUE"""),"mechakoopa")</f>
        <v>mechakoopa</v>
      </c>
    </row>
    <row r="554">
      <c r="H554" s="6" t="str">
        <f>IFERROR(__xludf.DUMMYFUNCTION("""COMPUTED_VALUE"""),"piranha plant")</f>
        <v>piranha plant</v>
      </c>
    </row>
    <row r="555">
      <c r="H555" s="6" t="str">
        <f>IFERROR(__xludf.DUMMYFUNCTION("""COMPUTED_VALUE"""),"boo/boo ring")</f>
        <v>boo/boo ring</v>
      </c>
    </row>
    <row r="556">
      <c r="H556" s="6" t="str">
        <f>IFERROR(__xludf.DUMMYFUNCTION("""COMPUTED_VALUE"""),"rocky wrench")</f>
        <v>rocky wrench</v>
      </c>
    </row>
    <row r="557">
      <c r="H557" s="6" t="str">
        <f>IFERROR(__xludf.DUMMYFUNCTION("""COMPUTED_VALUE"""),"p-door")</f>
        <v>p-door</v>
      </c>
    </row>
    <row r="558">
      <c r="H558" s="6" t="str">
        <f>IFERROR(__xludf.DUMMYFUNCTION("""COMPUTED_VALUE"""),"wiggler")</f>
        <v>wiggler</v>
      </c>
    </row>
    <row r="559">
      <c r="H559" s="6" t="str">
        <f>IFERROR(__xludf.DUMMYFUNCTION("""COMPUTED_VALUE"""),"goomba/galoomba")</f>
        <v>goomba/galoomba</v>
      </c>
    </row>
    <row r="560">
      <c r="H560" s="6" t="str">
        <f>IFERROR(__xludf.DUMMYFUNCTION("""COMPUTED_VALUE"""),"fire flower")</f>
        <v>fire flower</v>
      </c>
    </row>
    <row r="561">
      <c r="H561" s="6" t="str">
        <f>IFERROR(__xludf.DUMMYFUNCTION("""COMPUTED_VALUE"""),"bumper")</f>
        <v>bumper</v>
      </c>
    </row>
    <row r="562">
      <c r="H562" s="6" t="str">
        <f>IFERROR(__xludf.DUMMYFUNCTION("""COMPUTED_VALUE"""),"grinder (saw)")</f>
        <v>grinder (saw)</v>
      </c>
    </row>
    <row r="563">
      <c r="H563" s="6" t="str">
        <f>IFERROR(__xludf.DUMMYFUNCTION("""COMPUTED_VALUE"""),"spike/snow ball")</f>
        <v>spike/snow ball</v>
      </c>
    </row>
    <row r="564">
      <c r="H564" s="6" t="str">
        <f>IFERROR(__xludf.DUMMYFUNCTION("""COMPUTED_VALUE"""),"banzai bill")</f>
        <v>banzai bill</v>
      </c>
    </row>
    <row r="565">
      <c r="H565" s="6" t="str">
        <f>IFERROR(__xludf.DUMMYFUNCTION("""COMPUTED_VALUE"""),"note block")</f>
        <v>note block</v>
      </c>
    </row>
    <row r="566">
      <c r="H566" s="6" t="str">
        <f>IFERROR(__xludf.DUMMYFUNCTION("""COMPUTED_VALUE"""),"pokey")</f>
        <v>pokey</v>
      </c>
    </row>
    <row r="567">
      <c r="H567" s="6"/>
    </row>
  </sheetData>
  <drawing r:id="rId1"/>
</worksheet>
</file>