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25B1651E-D305-41D4-A3BE-8228BB79F314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4" i="3" l="1"/>
  <c r="N112" i="3"/>
  <c r="N118" i="3"/>
  <c r="N119" i="3"/>
  <c r="N117" i="3"/>
  <c r="N113" i="3"/>
  <c r="N111" i="3"/>
  <c r="N110" i="3"/>
  <c r="N109" i="3"/>
  <c r="N108" i="3"/>
  <c r="N104" i="3"/>
  <c r="N103" i="3"/>
  <c r="N102" i="3"/>
  <c r="N101" i="3"/>
  <c r="N100" i="3"/>
  <c r="N96" i="3" l="1"/>
  <c r="N95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<sst xmlns="http://schemas.openxmlformats.org/spreadsheetml/2006/main" count="354" uniqueCount="155">
  <si>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</si>
  <si>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</si>
  <si>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</si>
  <si>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</si>
  <si>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</si>
  <si>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</si>
  <si>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</si>
  <si>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</si>
  <si>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</si>
  <si>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</si>
  <si>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</si>
  <si>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</si>
  <si>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</si>
  <si>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</si>
  <si>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</si>
  <si>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</si>
  <si>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</si>
  <si>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</si>
  <si>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</si>
  <si>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</si>
  <si>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</si>
  <si>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</si>
  <si>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</si>
  <si>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</si>
  <si>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</si>
  <si>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</si>
  <si>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</si>
  <si>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</si>
  <si>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</si>
  <si>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</si>
  <si>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</si>
  <si>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</si>
  <si>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</si>
  <si>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</si>
  <si>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</si>
  <si>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</si>
  <si>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</si>
  <si>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</si>
  <si>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</si>
  <si>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</si>
  <si>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</si>
  <si>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</si>
  <si>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</si>
  <si>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</si>
  <si>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</si>
  <si>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</si>
  <si>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</si>
  <si>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</si>
  <si>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</si>
  <si>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</si>
  <si>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</si>
  <si>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</si>
  <si>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</si>
  <si>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</si>
  <si>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</si>
  <si>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</si>
  <si>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</si>
  <si>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</si>
  <si>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</si>
  <si>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</si>
  <si>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</si>
  <si>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</si>
  <si>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</si>
  <si>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</si>
  <si>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</si>
  <si>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</si>
  <si>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</si>
  <si>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</si>
  <si>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</si>
  <si>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</si>
  <si>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</si>
  <si>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</si>
  <si>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</si>
  <si>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</si>
  <si>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</si>
  <si>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</si>
  <si>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</si>
  <si>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</si>
  <si>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</si>
  <si>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</si>
  <si>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</si>
  <si>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</si>
  <si>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</si>
  <si>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</si>
  <si>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</si>
  <si>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</si>
  <si>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</si>
  <si>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</si>
  <si>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</si>
  <si>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</si>
  <si>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</si>
  <si>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</si>
  <si>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MudDog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</si>
  <si>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</si>
  <si>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</si>
  <si>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</si>
  <si>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</si>
  <si>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</si>
  <si>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</si>
  <si>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</si>
  <si>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</si>
  <si>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</si>
  <si>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</si>
  <si>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</si>
  <si>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</si>
  <si>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</si>
  <si>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</si>
  <si>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</si>
  <si>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</si>
  <si>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</si>
  <si>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</si>
  <si>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</si>
  <si>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</si>
  <si>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</si>
  <si>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</si>
  <si>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</si>
  <si>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</si>
  <si>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</si>
  <si>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MudFish</t>
  </si>
  <si>
    <t>Pearl</t>
  </si>
  <si>
    <t>Raindrop</t>
  </si>
  <si>
    <t>Place on soil to reduce harvest time of soil.</t>
  </si>
  <si>
    <t>Drops pearls</t>
  </si>
  <si>
    <t>Spring</t>
  </si>
  <si>
    <t>Mud</t>
  </si>
  <si>
    <t>MorningDew</t>
  </si>
  <si>
    <t>TileWater</t>
  </si>
  <si>
    <t>PackMud</t>
  </si>
  <si>
    <t>TileNewt</t>
  </si>
  <si>
    <t>TileReed</t>
  </si>
  <si>
    <t>Clam</t>
  </si>
  <si>
    <t>ItemPearl</t>
  </si>
  <si>
    <t>ItemOldBoot</t>
  </si>
  <si>
    <t>ItemSeweed</t>
  </si>
  <si>
    <t>ItemTrashBag</t>
  </si>
  <si>
    <t>ItemOldHat</t>
  </si>
  <si>
    <t>PackWater</t>
  </si>
  <si>
    <t>TileClam</t>
  </si>
  <si>
    <t>PotionFire</t>
  </si>
  <si>
    <t>Burn through all connected grass, destroying it and creating charcoal.</t>
  </si>
  <si>
    <t>Crab</t>
  </si>
  <si>
    <t>Placed on dirt. Doubles drops of surrounding soil tiles.</t>
  </si>
  <si>
    <t>MudHenge</t>
  </si>
  <si>
    <t>Gives MudHearts but destroys itself and all adjacent tiles when harvested..</t>
  </si>
  <si>
    <t>Roots around and finds potion supplies. Melts after 2 days.</t>
  </si>
  <si>
    <t>Placed in water. Automatically gives dirt tiles. Melts after 2 days. Gives double drops if adjacent to mud.</t>
  </si>
  <si>
    <t>TileSpring</t>
  </si>
  <si>
    <t>Automatically harvests anything adjacent to itself.</t>
  </si>
  <si>
    <t>Kelp</t>
  </si>
  <si>
    <t>Does nothing but gives home for sea creatures.</t>
  </si>
  <si>
    <t>TileKelp</t>
  </si>
  <si>
    <t>Automatically harvests tiles in an area. Melts after 2 days.</t>
  </si>
  <si>
    <t>Placed on caves. Doubles the amount dropped.</t>
  </si>
  <si>
    <t>MudHeart</t>
  </si>
  <si>
    <t>TileMudHenge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</si>
</sst>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9" totalsRowShown="0">
  <autoFilter ref="H5:M29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19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8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7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6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5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4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3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2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1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0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9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8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7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6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6" totalsRowShown="0">
  <autoFilter ref="K91:N96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5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73286D0-C1A1-42AB-AA04-FAF94452B876}" name="Table13789131478212726" displayName="Table13789131478212726" ref="K99:N104" totalsRowShown="0">
  <autoFilter ref="K99:N104" xr:uid="{373286D0-C1A1-42AB-AA04-FAF94452B876}"/>
  <tableColumns count="4">
    <tableColumn id="1" xr3:uid="{BFA06CB8-AFDA-477E-8D35-3A0B782861F2}" name="ItemID"/>
    <tableColumn id="2" xr3:uid="{0FED4EB3-D389-4101-8A88-ADC5BE7312EE}" name="Rate"/>
    <tableColumn id="6" xr3:uid="{B9E7BE51-E6ED-49F9-9BC0-DC78F235C1A1}" name="Count"/>
    <tableColumn id="3" xr3:uid="{90B4F952-41ED-4A3F-BA28-4E18C69C9CB2}" name="%Chance" dataDxfId="4" dataCellStyle="Percent">
      <calculatedColumnFormula>Table13789131478212726[[#This Row],[Rate]]/SUM(Table13789131478212726[Rate])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5D609C-F773-4352-929F-7591DF503E52}" name="Table1378913147821272628" displayName="Table1378913147821272628" ref="K107:N113" totalsRowShown="0">
  <autoFilter ref="K107:N113" xr:uid="{805D609C-F773-4352-929F-7591DF503E52}"/>
  <tableColumns count="4">
    <tableColumn id="1" xr3:uid="{FD93C367-5371-4629-8715-65AB53B5CCF5}" name="ItemID"/>
    <tableColumn id="2" xr3:uid="{6B0ECF8E-746B-49A5-9641-829EE054D5E2}" name="Rate"/>
    <tableColumn id="6" xr3:uid="{DD1AD1BC-2359-4573-B394-7289D8BC48E3}" name="Count"/>
    <tableColumn id="3" xr3:uid="{C8A311C8-D7DF-4A5E-90FB-58E98FF4E04C}" name="%Chance" dataDxfId="3" dataCellStyle="Percent">
      <calculatedColumnFormula>Table1378913147821272628[[#This Row],[Rate]]/SUM(Table1378913147821272628[Rate])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21502F-2E66-4E0D-B8CA-408C65ABB790}" name="Table137891314782127262829" displayName="Table137891314782127262829" ref="K116:N119" totalsRowShown="0">
  <autoFilter ref="K116:N119" xr:uid="{DF21502F-2E66-4E0D-B8CA-408C65ABB790}"/>
  <tableColumns count="4">
    <tableColumn id="1" xr3:uid="{06BE292F-6EB6-4038-9B30-C18C877E09FD}" name="ItemID"/>
    <tableColumn id="2" xr3:uid="{810C56DD-4156-4F04-93CD-EC64E2096B27}" name="Rate"/>
    <tableColumn id="6" xr3:uid="{60231306-A7FF-4DB8-A05D-CA7EB23BCEEF}" name="Count"/>
    <tableColumn id="3" xr3:uid="{36F75C54-F80A-4311-A483-00E3CE335A9E}" name="%Chance" dataDxfId="2" dataCellStyle="Percent">
      <calculatedColumnFormula>Table137891314782127262829[[#This Row],[Rate]]/SUM(Table137891314782127262829[Rate])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4" totalsRowShown="0">
  <autoFilter ref="D5:E24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T39" sqref="T3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111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112</v>
      </c>
      <c r="G27">
        <v>5</v>
      </c>
    </row>
    <row r="28" spans="6:7" x14ac:dyDescent="0.25">
      <c r="F28" t="s">
        <v>113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114</v>
      </c>
      <c r="G30">
        <v>1</v>
      </c>
    </row>
    <row r="32" spans="6:7" ht="26.25" x14ac:dyDescent="0.4">
      <c r="F32" s="1" t="s">
        <v>99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119</v>
      </c>
      <c r="G34">
        <v>1</v>
      </c>
    </row>
    <row r="35" spans="6:7" x14ac:dyDescent="0.25">
      <c r="F35" t="s">
        <v>99</v>
      </c>
      <c r="G35">
        <v>1</v>
      </c>
    </row>
    <row r="37" spans="6:7" ht="26.25" x14ac:dyDescent="0.4">
      <c r="F37" s="1" t="s">
        <v>124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125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9"/>
  <sheetViews>
    <sheetView workbookViewId="0">
      <selection activeCell="E35" sqref="E35"/>
    </sheetView>
  </sheetViews>
  <sheetFormatPr defaultRowHeight="15" x14ac:dyDescent="0.25"/>
  <cols>
    <col min="3" max="3" width="12.42578125" customWidth="1"/>
    <col min="4" max="4" width="19.5703125" customWidth="1"/>
    <col min="5" max="5" width="68" customWidth="1"/>
    <col min="8" max="8" width="13.7109375" customWidth="1"/>
    <col min="9" max="9" width="95.140625" bestFit="1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101</v>
      </c>
      <c r="E17" t="s">
        <v>102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103</v>
      </c>
      <c r="E18" t="s">
        <v>104</v>
      </c>
      <c r="H18" t="s">
        <v>84</v>
      </c>
      <c r="I18" t="s">
        <v>94</v>
      </c>
      <c r="J18" t="s">
        <v>53</v>
      </c>
      <c r="K18" t="s">
        <v>20</v>
      </c>
      <c r="L18" t="s">
        <v>52</v>
      </c>
    </row>
    <row r="19" spans="4:13" x14ac:dyDescent="0.25">
      <c r="D19" t="s">
        <v>105</v>
      </c>
      <c r="E19" t="s">
        <v>106</v>
      </c>
      <c r="H19" t="s">
        <v>91</v>
      </c>
      <c r="I19" t="s">
        <v>152</v>
      </c>
      <c r="J19" t="s">
        <v>53</v>
      </c>
      <c r="K19" t="s">
        <v>52</v>
      </c>
      <c r="L19" t="s">
        <v>20</v>
      </c>
    </row>
    <row r="20" spans="4:13" x14ac:dyDescent="0.25">
      <c r="D20" t="s">
        <v>107</v>
      </c>
      <c r="E20" t="s">
        <v>108</v>
      </c>
      <c r="H20" t="s">
        <v>92</v>
      </c>
      <c r="I20" t="s">
        <v>151</v>
      </c>
      <c r="J20" t="s">
        <v>53</v>
      </c>
      <c r="K20" t="s">
        <v>52</v>
      </c>
      <c r="L20" t="s">
        <v>20</v>
      </c>
    </row>
    <row r="21" spans="4:13" x14ac:dyDescent="0.25">
      <c r="D21" t="s">
        <v>109</v>
      </c>
      <c r="E21" t="s">
        <v>110</v>
      </c>
      <c r="H21" t="s">
        <v>93</v>
      </c>
      <c r="I21" t="s">
        <v>97</v>
      </c>
      <c r="J21" t="s">
        <v>53</v>
      </c>
      <c r="K21" t="s">
        <v>20</v>
      </c>
      <c r="L21" t="s">
        <v>52</v>
      </c>
    </row>
    <row r="22" spans="4:13" x14ac:dyDescent="0.25">
      <c r="D22" t="s">
        <v>120</v>
      </c>
      <c r="E22" t="s">
        <v>121</v>
      </c>
      <c r="H22" t="s">
        <v>115</v>
      </c>
      <c r="I22" t="s">
        <v>116</v>
      </c>
    </row>
    <row r="23" spans="4:13" x14ac:dyDescent="0.25">
      <c r="D23" t="s">
        <v>125</v>
      </c>
      <c r="E23" t="s">
        <v>27</v>
      </c>
      <c r="H23" t="s">
        <v>117</v>
      </c>
      <c r="I23" t="s">
        <v>144</v>
      </c>
    </row>
    <row r="24" spans="4:13" x14ac:dyDescent="0.25">
      <c r="D24" t="s">
        <v>138</v>
      </c>
      <c r="E24" t="s">
        <v>139</v>
      </c>
      <c r="H24" t="s">
        <v>118</v>
      </c>
      <c r="I24" t="s">
        <v>145</v>
      </c>
    </row>
    <row r="25" spans="4:13" x14ac:dyDescent="0.25">
      <c r="H25" t="s">
        <v>130</v>
      </c>
      <c r="I25" t="s">
        <v>122</v>
      </c>
      <c r="K25" t="s">
        <v>52</v>
      </c>
      <c r="L25" t="s">
        <v>52</v>
      </c>
    </row>
    <row r="26" spans="4:13" x14ac:dyDescent="0.25">
      <c r="H26" t="s">
        <v>123</v>
      </c>
      <c r="I26" t="s">
        <v>141</v>
      </c>
      <c r="K26" t="s">
        <v>52</v>
      </c>
      <c r="L26" t="s">
        <v>20</v>
      </c>
    </row>
    <row r="27" spans="4:13" x14ac:dyDescent="0.25">
      <c r="H27" t="s">
        <v>140</v>
      </c>
      <c r="I27" t="s">
        <v>147</v>
      </c>
      <c r="J27" t="s">
        <v>53</v>
      </c>
      <c r="K27" t="s">
        <v>52</v>
      </c>
      <c r="L27" t="s">
        <v>20</v>
      </c>
    </row>
    <row r="28" spans="4:13" x14ac:dyDescent="0.25">
      <c r="H28" t="s">
        <v>142</v>
      </c>
      <c r="I28" t="s">
        <v>143</v>
      </c>
      <c r="J28" t="s">
        <v>53</v>
      </c>
      <c r="K28" t="s">
        <v>20</v>
      </c>
      <c r="L28" t="s">
        <v>52</v>
      </c>
    </row>
    <row r="29" spans="4:13" x14ac:dyDescent="0.25">
      <c r="H29" t="s">
        <v>148</v>
      </c>
      <c r="I29" t="s">
        <v>149</v>
      </c>
      <c r="K29" t="s">
        <v>52</v>
      </c>
      <c r="L29" t="s">
        <v>20</v>
      </c>
    </row>
  </sheetData>
  <conditionalFormatting sqref="K6:L29">
    <cfRule type="containsText" dxfId="1" priority="1" operator="containsText" text="Y">
      <formula>NOT(ISERROR(SEARCH("Y",K6)))</formula>
    </cfRule>
    <cfRule type="containsText" dxfId="0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121"/>
  <sheetViews>
    <sheetView tabSelected="1" topLeftCell="A85" workbookViewId="0">
      <selection activeCell="Q106" sqref="Q106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98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100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126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96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99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95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127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0.34482758620689657</v>
      </c>
    </row>
    <row r="93" spans="5:14" x14ac:dyDescent="0.25">
      <c r="K93" t="s">
        <v>126</v>
      </c>
      <c r="L93">
        <v>10</v>
      </c>
      <c r="M93">
        <v>5</v>
      </c>
      <c r="N93" s="3">
        <f>Table137891314782127[[#This Row],[Rate]]/SUM(Table137891314782127[Rate])</f>
        <v>0.34482758620689657</v>
      </c>
    </row>
    <row r="94" spans="5:14" x14ac:dyDescent="0.25">
      <c r="K94" t="s">
        <v>154</v>
      </c>
      <c r="L94">
        <v>3</v>
      </c>
      <c r="M94">
        <v>1</v>
      </c>
      <c r="N94" s="3">
        <f>Table137891314782127[[#This Row],[Rate]]/SUM(Table137891314782127[Rate])</f>
        <v>0.10344827586206896</v>
      </c>
    </row>
    <row r="95" spans="5:14" x14ac:dyDescent="0.25">
      <c r="K95" t="s">
        <v>128</v>
      </c>
      <c r="L95">
        <v>1</v>
      </c>
      <c r="M95">
        <v>1</v>
      </c>
      <c r="N95" s="3">
        <f>Table137891314782127[[#This Row],[Rate]]/SUM(Table137891314782127[Rate])</f>
        <v>3.4482758620689655E-2</v>
      </c>
    </row>
    <row r="96" spans="5:14" x14ac:dyDescent="0.25">
      <c r="K96" t="s">
        <v>129</v>
      </c>
      <c r="L96">
        <v>5</v>
      </c>
      <c r="M96">
        <v>1</v>
      </c>
      <c r="N96" s="3">
        <f>Table137891314782127[[#This Row],[Rate]]/SUM(Table137891314782127[Rate])</f>
        <v>0.17241379310344829</v>
      </c>
    </row>
    <row r="98" spans="11:14" ht="26.25" x14ac:dyDescent="0.4">
      <c r="K98" s="1" t="s">
        <v>130</v>
      </c>
      <c r="L98" s="2"/>
      <c r="M98" s="2"/>
    </row>
    <row r="99" spans="11:14" x14ac:dyDescent="0.25">
      <c r="K99" t="s">
        <v>0</v>
      </c>
      <c r="L99" t="s">
        <v>2</v>
      </c>
      <c r="M99" t="s">
        <v>1</v>
      </c>
      <c r="N99" t="s">
        <v>4</v>
      </c>
    </row>
    <row r="100" spans="11:14" x14ac:dyDescent="0.25">
      <c r="K100" t="s">
        <v>131</v>
      </c>
      <c r="L100">
        <v>1</v>
      </c>
      <c r="M100">
        <v>1</v>
      </c>
      <c r="N100" s="4">
        <f>Table13789131478212726[[#This Row],[Rate]]/SUM(Table13789131478212726[Rate])</f>
        <v>4.7619047619047616E-2</v>
      </c>
    </row>
    <row r="101" spans="11:14" x14ac:dyDescent="0.25">
      <c r="K101" t="s">
        <v>132</v>
      </c>
      <c r="L101">
        <v>5</v>
      </c>
      <c r="M101">
        <v>1</v>
      </c>
      <c r="N101" s="3">
        <f>Table13789131478212726[[#This Row],[Rate]]/SUM(Table13789131478212726[Rate])</f>
        <v>0.23809523809523808</v>
      </c>
    </row>
    <row r="102" spans="11:14" x14ac:dyDescent="0.25">
      <c r="K102" t="s">
        <v>133</v>
      </c>
      <c r="L102">
        <v>5</v>
      </c>
      <c r="M102">
        <v>1</v>
      </c>
      <c r="N102" s="3">
        <f>Table13789131478212726[[#This Row],[Rate]]/SUM(Table13789131478212726[Rate])</f>
        <v>0.23809523809523808</v>
      </c>
    </row>
    <row r="103" spans="11:14" x14ac:dyDescent="0.25">
      <c r="K103" t="s">
        <v>134</v>
      </c>
      <c r="L103">
        <v>5</v>
      </c>
      <c r="M103">
        <v>1</v>
      </c>
      <c r="N103" s="3">
        <f>Table13789131478212726[[#This Row],[Rate]]/SUM(Table13789131478212726[Rate])</f>
        <v>0.23809523809523808</v>
      </c>
    </row>
    <row r="104" spans="11:14" x14ac:dyDescent="0.25">
      <c r="K104" t="s">
        <v>135</v>
      </c>
      <c r="L104">
        <v>5</v>
      </c>
      <c r="M104">
        <v>1</v>
      </c>
      <c r="N104" s="3">
        <f>Table13789131478212726[[#This Row],[Rate]]/SUM(Table13789131478212726[Rate])</f>
        <v>0.23809523809523808</v>
      </c>
    </row>
    <row r="106" spans="11:14" ht="26.25" x14ac:dyDescent="0.4">
      <c r="K106" s="1" t="s">
        <v>136</v>
      </c>
      <c r="L106" s="2"/>
      <c r="M106" s="2"/>
    </row>
    <row r="107" spans="11:14" x14ac:dyDescent="0.25">
      <c r="K107" t="s">
        <v>0</v>
      </c>
      <c r="L107" t="s">
        <v>2</v>
      </c>
      <c r="M107" t="s">
        <v>1</v>
      </c>
      <c r="N107" t="s">
        <v>4</v>
      </c>
    </row>
    <row r="108" spans="11:14" x14ac:dyDescent="0.25">
      <c r="K108" t="s">
        <v>137</v>
      </c>
      <c r="L108">
        <v>1</v>
      </c>
      <c r="M108">
        <v>1</v>
      </c>
      <c r="N108" s="4">
        <f>Table1378913147821272628[[#This Row],[Rate]]/SUM(Table1378913147821272628[Rate])</f>
        <v>0.125</v>
      </c>
    </row>
    <row r="109" spans="11:14" x14ac:dyDescent="0.25">
      <c r="K109" t="s">
        <v>126</v>
      </c>
      <c r="L109">
        <v>3</v>
      </c>
      <c r="M109">
        <v>1</v>
      </c>
      <c r="N109" s="3">
        <f>Table1378913147821272628[[#This Row],[Rate]]/SUM(Table1378913147821272628[Rate])</f>
        <v>0.375</v>
      </c>
    </row>
    <row r="110" spans="11:14" x14ac:dyDescent="0.25">
      <c r="K110" t="s">
        <v>146</v>
      </c>
      <c r="L110">
        <v>1</v>
      </c>
      <c r="M110">
        <v>1</v>
      </c>
      <c r="N110" s="3">
        <f>Table1378913147821272628[[#This Row],[Rate]]/SUM(Table1378913147821272628[Rate])</f>
        <v>0.125</v>
      </c>
    </row>
    <row r="111" spans="11:14" x14ac:dyDescent="0.25">
      <c r="K111" t="s">
        <v>79</v>
      </c>
      <c r="L111">
        <v>1</v>
      </c>
      <c r="M111">
        <v>1</v>
      </c>
      <c r="N111" s="3">
        <f>Table1378913147821272628[[#This Row],[Rate]]/SUM(Table1378913147821272628[Rate])</f>
        <v>0.125</v>
      </c>
    </row>
    <row r="112" spans="11:14" x14ac:dyDescent="0.25">
      <c r="K112" t="s">
        <v>154</v>
      </c>
      <c r="L112">
        <v>1</v>
      </c>
      <c r="M112">
        <v>1</v>
      </c>
      <c r="N112" s="3">
        <f>Table1378913147821272628[[#This Row],[Rate]]/SUM(Table1378913147821272628[Rate])</f>
        <v>0.125</v>
      </c>
    </row>
    <row r="113" spans="11:14" x14ac:dyDescent="0.25">
      <c r="K113" t="s">
        <v>150</v>
      </c>
      <c r="L113">
        <v>1</v>
      </c>
      <c r="M113">
        <v>1</v>
      </c>
      <c r="N113" s="3">
        <f>Table1378913147821272628[[#This Row],[Rate]]/SUM(Table1378913147821272628[Rate])</f>
        <v>0.125</v>
      </c>
    </row>
    <row r="115" spans="11:14" ht="26.25" x14ac:dyDescent="0.4">
      <c r="K115" s="1" t="s">
        <v>142</v>
      </c>
      <c r="L115" s="2"/>
      <c r="M115" s="2"/>
    </row>
    <row r="116" spans="11:14" x14ac:dyDescent="0.25">
      <c r="K116" t="s">
        <v>0</v>
      </c>
      <c r="L116" t="s">
        <v>2</v>
      </c>
      <c r="M116" t="s">
        <v>1</v>
      </c>
      <c r="N116" t="s">
        <v>4</v>
      </c>
    </row>
    <row r="117" spans="11:14" x14ac:dyDescent="0.25">
      <c r="K117" t="s">
        <v>153</v>
      </c>
      <c r="L117">
        <v>10</v>
      </c>
      <c r="M117">
        <v>1</v>
      </c>
      <c r="N117" s="4">
        <f>Table137891314782127262829[[#This Row],[Rate]]/SUM(Table137891314782127262829[Rate])</f>
        <v>0.625</v>
      </c>
    </row>
    <row r="118" spans="11:14" x14ac:dyDescent="0.25">
      <c r="K118" t="s">
        <v>153</v>
      </c>
      <c r="L118">
        <v>5</v>
      </c>
      <c r="M118">
        <v>2</v>
      </c>
      <c r="N118" s="3">
        <f>Table137891314782127262829[[#This Row],[Rate]]/SUM(Table137891314782127262829[Rate])</f>
        <v>0.3125</v>
      </c>
    </row>
    <row r="119" spans="11:14" x14ac:dyDescent="0.25">
      <c r="K119" t="s">
        <v>153</v>
      </c>
      <c r="L119">
        <v>1</v>
      </c>
      <c r="M119">
        <v>3</v>
      </c>
      <c r="N119" s="3">
        <f>Table137891314782127262829[[#This Row],[Rate]]/SUM(Table137891314782127262829[Rate])</f>
        <v>6.25E-2</v>
      </c>
    </row>
    <row r="120" spans="11:14" x14ac:dyDescent="0.25">
      <c r="N120" s="3"/>
    </row>
    <row r="121" spans="11:14" x14ac:dyDescent="0.25">
      <c r="N121" s="3"/>
    </row>
  </sheetData>
  <phoneticPr fontId="4" type="noConversion"/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2025-07-21T05:16:20Z</dcterms:modified>
</cp:coreProperties>
</file>