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Digital Archive\Game Development\Active\pack_world\pack_world_game\design\"/>
    </mc:Choice>
  </mc:AlternateContent>
  <xr:revisionPtr revIDLastSave="0" documentId="13_ncr:1_{B5AB0EB3-7D1D-4C97-9845-910A06ED9F56}" xr6:coauthVersionLast="47" xr6:coauthVersionMax="47" xr10:uidLastSave="{00000000-0000-0000-0000-000000000000}"/>
  <bookViews>
    <workbookView xWindow="18165" yWindow="0" windowWidth="41070" windowHeight="21000" activeTab="2" xr2:uid="{00000000-000D-0000-FFFF-FFFF00000000}"/>
  </bookViews>
  <sheets>
    <sheet name="Packs" sheetId="6" r:id="rId1"/>
    <sheet name="Items and Tiles" sheetId="4" r:id="rId2"/>
    <sheet name="Drop 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2" i="3" l="1"/>
  <c r="H73" i="3"/>
  <c r="H74" i="3"/>
  <c r="H71" i="3"/>
  <c r="H67" i="3"/>
  <c r="H66" i="3"/>
  <c r="H65" i="3"/>
  <c r="H64" i="3"/>
  <c r="H17" i="3"/>
  <c r="H41" i="3"/>
  <c r="H40" i="3"/>
  <c r="H60" i="3"/>
  <c r="H59" i="3"/>
  <c r="H38" i="3"/>
  <c r="H32" i="3"/>
  <c r="H47" i="3"/>
  <c r="H34" i="3"/>
  <c r="H33" i="3"/>
  <c r="H55" i="3"/>
  <c r="H27" i="3"/>
  <c r="H28" i="3"/>
  <c r="H23" i="3"/>
  <c r="H39" i="3"/>
  <c r="H19" i="3"/>
  <c r="H50" i="3"/>
  <c r="H49" i="3"/>
  <c r="H48" i="3"/>
  <c r="H46" i="3"/>
  <c r="H45" i="3"/>
  <c r="H51" i="3"/>
  <c r="H7" i="3"/>
  <c r="H6" i="3"/>
  <c r="H11" i="3"/>
  <c r="H18" i="3"/>
  <c r="H16" i="3"/>
  <c r="H12" i="3"/>
</calcChain>
</file>

<file path=xl/sharedStrings.xml><?xml version="1.0" encoding="utf-8"?>
<sst xmlns="http://schemas.openxmlformats.org/spreadsheetml/2006/main" count="198" uniqueCount="81">
  <si>
    <t>ItemID</t>
  </si>
  <si>
    <t>Count</t>
  </si>
  <si>
    <t>Rate</t>
  </si>
  <si>
    <t>DirtClod</t>
  </si>
  <si>
    <t>%Chance</t>
  </si>
  <si>
    <t>Stick</t>
  </si>
  <si>
    <t>Gold</t>
  </si>
  <si>
    <t>TileDirt</t>
  </si>
  <si>
    <t>TileGrass</t>
  </si>
  <si>
    <t>Items</t>
  </si>
  <si>
    <t>Descriptiopn</t>
  </si>
  <si>
    <t>Tiles</t>
  </si>
  <si>
    <t>Beginning resource</t>
  </si>
  <si>
    <t>TileID</t>
  </si>
  <si>
    <t>Dirt</t>
  </si>
  <si>
    <t>Creates ground from empty space.</t>
  </si>
  <si>
    <t>Grass</t>
  </si>
  <si>
    <t>Harvestable</t>
  </si>
  <si>
    <t>Harvest Drop Table</t>
  </si>
  <si>
    <t>PackStarter</t>
  </si>
  <si>
    <t>TileWater</t>
  </si>
  <si>
    <t>n</t>
  </si>
  <si>
    <t>Water</t>
  </si>
  <si>
    <t>Creates water from empty space</t>
  </si>
  <si>
    <t>Rock</t>
  </si>
  <si>
    <t>Produces stuff. Reduced cooldown when adjacent to grass.</t>
  </si>
  <si>
    <t>Gives stone. Reduced cooldown when adjacent to dirt.</t>
  </si>
  <si>
    <t>Stone</t>
  </si>
  <si>
    <t>Building resource</t>
  </si>
  <si>
    <t>OakTree</t>
  </si>
  <si>
    <t>Produces wood.</t>
  </si>
  <si>
    <t>DrtClod</t>
  </si>
  <si>
    <t>TileSoil</t>
  </si>
  <si>
    <t>TileOakTree</t>
  </si>
  <si>
    <t>Item</t>
  </si>
  <si>
    <t>OakWood</t>
  </si>
  <si>
    <t>Acorn</t>
  </si>
  <si>
    <t>BirdNest</t>
  </si>
  <si>
    <t>Adds seeds to drop tables of adjacent grass</t>
  </si>
  <si>
    <t>Seeds</t>
  </si>
  <si>
    <t>StrawbeerySeed</t>
  </si>
  <si>
    <t>StrawberrySeed</t>
  </si>
  <si>
    <t>Planted in soil</t>
  </si>
  <si>
    <t>Strawberry</t>
  </si>
  <si>
    <t>PackPeople</t>
  </si>
  <si>
    <t>Baby</t>
  </si>
  <si>
    <t>Cave</t>
  </si>
  <si>
    <t>??</t>
  </si>
  <si>
    <t>Produces babies. Reduced cooldown for each adjacent rock.</t>
  </si>
  <si>
    <t>TileRock</t>
  </si>
  <si>
    <t>DragonEgg</t>
  </si>
  <si>
    <t>PackStick</t>
  </si>
  <si>
    <t>FirstBuildings</t>
  </si>
  <si>
    <t>Wearhouse</t>
  </si>
  <si>
    <t>Limit</t>
  </si>
  <si>
    <t>y</t>
  </si>
  <si>
    <t>inf</t>
  </si>
  <si>
    <t>Gives +1 inventory space</t>
  </si>
  <si>
    <t>Farmhouse</t>
  </si>
  <si>
    <t>Reduces refreshtime of soil within radius of 10</t>
  </si>
  <si>
    <t>Spiderweb</t>
  </si>
  <si>
    <t>Used as material for clothes</t>
  </si>
  <si>
    <t>Spider</t>
  </si>
  <si>
    <t>Placed in tree, drops bugs for food</t>
  </si>
  <si>
    <t>Cobweb</t>
  </si>
  <si>
    <t>Sum</t>
  </si>
  <si>
    <t>Average</t>
  </si>
  <si>
    <t>Running Total</t>
  </si>
  <si>
    <t>Starter</t>
  </si>
  <si>
    <t>Buildings</t>
  </si>
  <si>
    <t>TradeHut</t>
  </si>
  <si>
    <t>Increases sell rate of items by x%</t>
  </si>
  <si>
    <t>SmallMoney</t>
  </si>
  <si>
    <t>MudPit</t>
  </si>
  <si>
    <t>SmallDirt</t>
  </si>
  <si>
    <t>Generates dirt tiles</t>
  </si>
  <si>
    <t>SmallMudPit</t>
  </si>
  <si>
    <t>OakLog</t>
  </si>
  <si>
    <t>Birdnest</t>
  </si>
  <si>
    <t>Adds acorns to the drop table of adjaent grass.</t>
  </si>
  <si>
    <t>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</si>
</sst>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2" fillId="0" borderId="0" xfId="0" applyFont="1"/>
    <xf numFmtId="10" fontId="0" fillId="0" borderId="0" xfId="1" applyNumberFormat="1" applyFont="1"/>
    <xf numFmtId="10" fontId="0" fillId="0" borderId="0" xfId="1" applyNumberFormat="1" applyFont="1" applyBorder="1"/>
    <xf numFmtId="0" fontId="0" fillId="0" borderId="0" xfId="0" applyBorder="1"/>
    <xf numFmtId="0" fontId="3" fillId="0" borderId="0" xfId="0" applyFont="1" applyBorder="1"/>
  </cellXfs>
  <cellStyles count="2">
    <cellStyle name="Normal" xfId="0" builtinId="0"/>
    <cellStyle name="Percent" xfId="1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FA7D84-40DB-4FB1-872F-BAD6A7B8C18C}" name="Table2" displayName="Table2" ref="F5:G6" totalsRowShown="0">
  <autoFilter ref="F5:G6" xr:uid="{24FA7D84-40DB-4FB1-872F-BAD6A7B8C18C}"/>
  <tableColumns count="2">
    <tableColumn id="1" xr3:uid="{1D19C17F-6975-4643-9D2C-D3BC2DA13EC9}" name="Item"/>
    <tableColumn id="2" xr3:uid="{3D1E8AF2-7314-4463-89AD-E54714D15BD2}" name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110325C-5187-4FDB-BA7F-BFBE8E131005}" name="Table1378915" displayName="Table1378915" ref="E37:H41" totalsRowShown="0">
  <autoFilter ref="E37:H41" xr:uid="{5110325C-5187-4FDB-BA7F-BFBE8E131005}"/>
  <sortState xmlns:xlrd2="http://schemas.microsoft.com/office/spreadsheetml/2017/richdata2" ref="E38:H39">
    <sortCondition ref="F37:F39"/>
  </sortState>
  <tableColumns count="4">
    <tableColumn id="1" xr3:uid="{36F17566-CFEC-4201-BC32-CDFBEE168785}" name="ItemID"/>
    <tableColumn id="2" xr3:uid="{7FAF1644-E0BB-494D-A054-1BEBE28A02F9}" name="Rate"/>
    <tableColumn id="4" xr3:uid="{FA86084E-4629-4BD7-A80C-6229B8D80F65}" name="Count"/>
    <tableColumn id="3" xr3:uid="{5EBDFC1E-8AA4-45D3-B7A3-F1E8D0317C06}" name="%Chance" dataDxfId="16" dataCellStyle="Percent">
      <calculatedColumnFormula>Table1378915[[#This Row],[Rate]]/SUM(Table1378915[Rate])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A0CD95-F474-42C9-ABB6-877348837C36}" name="Table137891516" displayName="Table137891516" ref="E44:H51" totalsRowShown="0">
  <autoFilter ref="E44:H51" xr:uid="{C1A0CD95-F474-42C9-ABB6-877348837C36}"/>
  <sortState xmlns:xlrd2="http://schemas.microsoft.com/office/spreadsheetml/2017/richdata2" ref="E45:H51">
    <sortCondition descending="1" ref="F44:F51"/>
  </sortState>
  <tableColumns count="4">
    <tableColumn id="1" xr3:uid="{333EBB11-1697-4271-B03A-E6B773563CFE}" name="ItemID"/>
    <tableColumn id="2" xr3:uid="{66779ED5-FBDC-43B6-B577-67F38636A1F1}" name="Rate"/>
    <tableColumn id="4" xr3:uid="{FA20C3E4-336D-43FD-9C7B-B1827A771EBC}" name="Count"/>
    <tableColumn id="3" xr3:uid="{80EF7A8F-4364-48E9-88BC-D9BE908A8E81}" name="%Chance" dataDxfId="15" dataCellStyle="Percent">
      <calculatedColumnFormula>Table137891516[[#This Row],[Rate]]/SUM(Table137891516[Rate])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9E16C5E-B24F-4003-8D83-DE034BACC562}" name="Table1378918" displayName="Table1378918" ref="E22:H23" totalsRowShown="0">
  <autoFilter ref="E22:H23" xr:uid="{B9E16C5E-B24F-4003-8D83-DE034BACC562}"/>
  <tableColumns count="4">
    <tableColumn id="1" xr3:uid="{28E027C3-6619-4F6B-B9B5-4E991BEE7169}" name="ItemID"/>
    <tableColumn id="2" xr3:uid="{83798236-E790-4DCB-9325-19CBD2933987}" name="Rate"/>
    <tableColumn id="4" xr3:uid="{FD652A42-76E9-4A8A-B64F-41F588B57CA0}" name="Count"/>
    <tableColumn id="3" xr3:uid="{80AE0A84-EBAE-467D-B0FF-B1661CD6F9CA}" name="%Chance" dataDxfId="14" dataCellStyle="Percent">
      <calculatedColumnFormula>Table1378918[[#This Row],[Rate]]/SUM(Table1378918[Rate])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C922454-05F0-4A60-969F-42B0AED9779C}" name="Table137891819" displayName="Table137891819" ref="E26:H28" totalsRowShown="0">
  <autoFilter ref="E26:H28" xr:uid="{9C922454-05F0-4A60-969F-42B0AED9779C}"/>
  <tableColumns count="4">
    <tableColumn id="1" xr3:uid="{5710BAA2-303B-4130-B397-9E88F263AC1A}" name="ItemID"/>
    <tableColumn id="2" xr3:uid="{749EB946-237E-4C13-8450-9CB46D681F3D}" name="Rate"/>
    <tableColumn id="7" xr3:uid="{BF90F91A-CFD2-42FC-87F6-1E7A02388275}" name="Count"/>
    <tableColumn id="3" xr3:uid="{29E82DC4-7FBA-46F8-A388-8832C45E81A7}" name="%Chance" dataDxfId="13" dataCellStyle="Percent">
      <calculatedColumnFormula>Table137891819[[#This Row],[Rate]]/SUM(Table137891819[Rate])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65A754C-BC3B-4A15-BAA4-D36F0C450007}" name="Table137891520" displayName="Table137891520" ref="E54:H55" totalsRowShown="0">
  <autoFilter ref="E54:H55" xr:uid="{965A754C-BC3B-4A15-BAA4-D36F0C450007}"/>
  <sortState xmlns:xlrd2="http://schemas.microsoft.com/office/spreadsheetml/2017/richdata2" ref="E55:H55">
    <sortCondition ref="F37:F39"/>
  </sortState>
  <tableColumns count="4">
    <tableColumn id="1" xr3:uid="{DFFD549D-06AC-4FEB-9CAE-81D867FAF7DA}" name="ItemID"/>
    <tableColumn id="2" xr3:uid="{5A314CBA-65C8-411D-9F89-C9E413B3C28A}" name="Rate"/>
    <tableColumn id="4" xr3:uid="{A94A88ED-4FF7-4BF3-AAAF-6B7F2860C1FD}" name="Count"/>
    <tableColumn id="3" xr3:uid="{D8F779D7-C1D3-4D6E-AE28-F4F37BF0FD4C}" name="%Chance" dataDxfId="12" dataCellStyle="Percent">
      <calculatedColumnFormula>Table137891520[[#This Row],[Rate]]/SUM(Table137891520[Rate])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00E36D-44EA-4B4F-8D6C-1274E45F6098}" name="Table13789181924" displayName="Table13789181924" ref="E31:H34" totalsRowShown="0">
  <autoFilter ref="E31:H34" xr:uid="{BD00E36D-44EA-4B4F-8D6C-1274E45F6098}"/>
  <tableColumns count="4">
    <tableColumn id="1" xr3:uid="{BE923A95-75C9-4062-BE0B-A80844A43C74}" name="ItemID"/>
    <tableColumn id="2" xr3:uid="{8A2B068D-BA52-49A9-8B60-7C7AB68DE7AA}" name="Rate"/>
    <tableColumn id="4" xr3:uid="{96CED9DA-94ED-4108-8E34-6799C464E382}" name="Count"/>
    <tableColumn id="3" xr3:uid="{B90E081D-90F4-47E6-B8F8-1845ADE3AC33}" name="%Chance" dataDxfId="11" dataCellStyle="Percent">
      <calculatedColumnFormula>Table13789181924[[#This Row],[Rate]]/SUM(Table13789181924[Rate])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098C8-BEE6-4D14-80C9-295B1257E899}" name="Table1378915202" displayName="Table1378915202" ref="E58:H60" totalsRowShown="0">
  <autoFilter ref="E58:H60" xr:uid="{650098C8-BEE6-4D14-80C9-295B1257E899}"/>
  <sortState xmlns:xlrd2="http://schemas.microsoft.com/office/spreadsheetml/2017/richdata2" ref="E59:H59">
    <sortCondition ref="F37:F39"/>
  </sortState>
  <tableColumns count="4">
    <tableColumn id="1" xr3:uid="{381B99D4-DAE9-4E7B-B588-5D9988B19F22}" name="ItemID"/>
    <tableColumn id="2" xr3:uid="{D8C82624-656A-47EE-8246-49712DEB46B7}" name="Rate"/>
    <tableColumn id="4" xr3:uid="{6E1B10DB-484A-43C3-8696-EC6E862B4D4A}" name="Count"/>
    <tableColumn id="3" xr3:uid="{8A8DD7D9-1F12-4887-B5AA-12E962C2FD48}" name="%Chance" dataDxfId="10" dataCellStyle="Percent">
      <calculatedColumnFormula>Table1378915202[[#This Row],[Rate]]/SUM(Table1378915202[Rate])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8B3AE9-4F71-4D90-BBB1-B1341409AE74}" name="Table1378913147" displayName="Table1378913147" ref="E63:H67" totalsRowShown="0">
  <autoFilter ref="E63:H67" xr:uid="{A78B3AE9-4F71-4D90-BBB1-B1341409AE74}"/>
  <tableColumns count="4">
    <tableColumn id="1" xr3:uid="{5FC31BA1-4AF3-430A-A419-59C22C2155C5}" name="ItemID"/>
    <tableColumn id="2" xr3:uid="{BC88DEB0-09FB-4E75-B113-7CDE256B8E17}" name="Rate"/>
    <tableColumn id="6" xr3:uid="{6C6C351D-AFB0-4A3F-BC2D-CDE5D9A11B25}" name="Count"/>
    <tableColumn id="3" xr3:uid="{733DAD33-07B1-4A54-BBE0-B3212B512175}" name="%Chance" dataDxfId="7" dataCellStyle="Percent">
      <calculatedColumnFormula>Table1378913147[[#This Row],[Rate]]/SUM(Table1378913147[Rate])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DD51EE-228C-4FEB-B2BB-0731512A3210}" name="Table13789131478" displayName="Table13789131478" ref="E70:H74" totalsRowShown="0">
  <autoFilter ref="E70:H74" xr:uid="{44DD51EE-228C-4FEB-B2BB-0731512A3210}"/>
  <tableColumns count="4">
    <tableColumn id="1" xr3:uid="{9C5387E8-4E0B-43FC-BD7B-7307A5B89A6C}" name="ItemID"/>
    <tableColumn id="2" xr3:uid="{000E006A-A8FF-4DD8-84CA-E745617C159E}" name="Rate"/>
    <tableColumn id="6" xr3:uid="{89D8EF85-04D9-47B6-81E8-ECDC97E127CD}" name="Count"/>
    <tableColumn id="3" xr3:uid="{67DA4D60-8692-4B89-85F1-E0CA987870E6}" name="%Chance" dataDxfId="4" dataCellStyle="Percent">
      <calculatedColumnFormula>Table13789131478[[#This Row],[Rate]]/SUM(Table13789131478[Rate])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CE5BFC-EAEE-437A-B0D1-92CBFE1C6E9B}" name="Table24" displayName="Table24" ref="F9:G12" totalsRowShown="0">
  <autoFilter ref="F9:G12" xr:uid="{CFCE5BFC-EAEE-437A-B0D1-92CBFE1C6E9B}"/>
  <tableColumns count="2">
    <tableColumn id="1" xr3:uid="{60CD1B6A-38BD-4315-A8B4-D2BC0EF3E15F}" name="Item"/>
    <tableColumn id="2" xr3:uid="{1922AB4B-AD21-4E72-BC70-8CD0488D0B1E}" name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50F4F6-447D-4295-AE19-5F291E155B4F}" name="Table2410" displayName="Table2410" ref="F15:G17" totalsRowShown="0">
  <autoFilter ref="F15:G17" xr:uid="{5C50F4F6-447D-4295-AE19-5F291E155B4F}"/>
  <tableColumns count="2">
    <tableColumn id="1" xr3:uid="{EE9AE3BD-A522-4FFF-ACAA-887D46DEA516}" name="Item"/>
    <tableColumn id="2" xr3:uid="{ACF19F34-D0E9-4653-AC23-62D92D24408A}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7C3274-F38E-4B21-97F7-87B3B69F1E54}" name="Table241011" displayName="Table241011" ref="F20:G22" totalsRowShown="0">
  <autoFilter ref="F20:G22" xr:uid="{967C3274-F38E-4B21-97F7-87B3B69F1E54}"/>
  <tableColumns count="2">
    <tableColumn id="1" xr3:uid="{5EF3BD93-7F6F-4843-BC3C-C8A708C9DBB9}" name="Item"/>
    <tableColumn id="2" xr3:uid="{87C9F4D6-9AA9-4BD3-9D36-10992A38BE48}" name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8B6843-66CB-49E9-9AE4-D34A26BF374A}" name="Table4" displayName="Table4" ref="D5:E15" totalsRowShown="0">
  <autoFilter ref="D5:E15" xr:uid="{708B6843-66CB-49E9-9AE4-D34A26BF374A}"/>
  <tableColumns count="2">
    <tableColumn id="1" xr3:uid="{39852490-B26C-4425-98C9-6963CD28703C}" name="ItemID"/>
    <tableColumn id="2" xr3:uid="{2EAF4B5B-2BB6-4FE7-9972-BAD5406BE8F4}" name="Descriptiop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D264DE-D047-45F6-A8AA-15A47977664C}" name="Table46" displayName="Table46" ref="H5:L16" totalsRowShown="0">
  <autoFilter ref="H5:L16" xr:uid="{5DD264DE-D047-45F6-A8AA-15A47977664C}"/>
  <tableColumns count="5">
    <tableColumn id="1" xr3:uid="{997C8B3F-F0E6-4E58-9D23-D135F012BA96}" name="TileID"/>
    <tableColumn id="2" xr3:uid="{C06A2FFF-D8A0-4374-BC0C-74CE8667732D}" name="Descriptiopn"/>
    <tableColumn id="5" xr3:uid="{111A289B-2403-445C-9D0D-1F02E6F223EF}" name="Limit"/>
    <tableColumn id="3" xr3:uid="{E8433EC5-F402-420F-AA65-40C639574A0B}" name="Harvestable"/>
    <tableColumn id="4" xr3:uid="{B817F4D1-A0E6-4DF2-A947-290B386494B6}" name="Harvest Drop Tabl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6435C6-9928-463A-B5F7-69CD4F47CC99}" name="Table13789" displayName="Table13789" ref="E15:H19" totalsRowShown="0">
  <autoFilter ref="E15:H19" xr:uid="{176435C6-9928-463A-B5F7-69CD4F47CC99}"/>
  <tableColumns count="4">
    <tableColumn id="1" xr3:uid="{5FD88E56-EE50-4E96-AF7E-14BF06E4B5D5}" name="ItemID"/>
    <tableColumn id="2" xr3:uid="{45FE54DB-459E-467E-AEFD-A964A6E0ACBE}" name="Rate"/>
    <tableColumn id="4" xr3:uid="{F7B36C6D-249B-4C8F-AD9A-FE1BA8D7EA5F}" name="Count"/>
    <tableColumn id="3" xr3:uid="{F15086BD-3ABF-42E8-AD67-1A721BE8BDB3}" name="%Chance" dataDxfId="19" dataCellStyle="Percent">
      <calculatedColumnFormula>Table13789[[#This Row],[Rate]]/SUM(Table13789[Rate])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822368-43F7-4899-AFB0-F84B016F8825}" name="Table1378913" displayName="Table1378913" ref="E10:H12" totalsRowShown="0">
  <autoFilter ref="E10:H12" xr:uid="{FD822368-43F7-4899-AFB0-F84B016F8825}"/>
  <tableColumns count="4">
    <tableColumn id="1" xr3:uid="{B45D3A7A-5A1F-44F3-AEE5-F5F07020D270}" name="ItemID"/>
    <tableColumn id="2" xr3:uid="{8D0A6B32-E6FD-4FEB-BD6B-C5D482407A4D}" name="Rate"/>
    <tableColumn id="4" xr3:uid="{BFC03E2E-52F7-4DCD-8C1C-A21D751C7908}" name="Count"/>
    <tableColumn id="3" xr3:uid="{C0196799-3FEE-40C1-A925-239F70EFBC90}" name="%Chance" dataDxfId="18" dataCellStyle="Percent">
      <calculatedColumnFormula>Table1378913[[#This Row],[Rate]]/SUM(Table1378913[Rate])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44CAA6-0359-41CF-983E-278C8EE92B89}" name="Table137891314" displayName="Table137891314" ref="E5:H7" totalsRowShown="0">
  <autoFilter ref="E5:H7" xr:uid="{CC44CAA6-0359-41CF-983E-278C8EE92B89}"/>
  <tableColumns count="4">
    <tableColumn id="1" xr3:uid="{22D67FFD-FBB4-459B-A50A-FD89B7CA47EA}" name="ItemID"/>
    <tableColumn id="2" xr3:uid="{ABA1E863-6768-496A-992C-D3ACAA40AD3E}" name="Rate"/>
    <tableColumn id="6" xr3:uid="{21B42FB6-D1C6-45EA-99F9-B424D331BD57}" name="Count"/>
    <tableColumn id="3" xr3:uid="{5F1A8B4E-B55C-46A2-AA78-2705E90B792F}" name="%Chance" dataDxfId="17" dataCellStyle="Percent">
      <calculatedColumnFormula>Table137891314[[#This Row],[Rate]]/SUM(Table137891314[Rate])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12" Type="http://schemas.openxmlformats.org/officeDocument/2006/relationships/table" Target="../tables/table18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11" Type="http://schemas.openxmlformats.org/officeDocument/2006/relationships/table" Target="../tables/table17.xml"/><Relationship Id="rId5" Type="http://schemas.openxmlformats.org/officeDocument/2006/relationships/table" Target="../tables/table11.xml"/><Relationship Id="rId10" Type="http://schemas.openxmlformats.org/officeDocument/2006/relationships/table" Target="../tables/table16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D932-F33E-4B64-B729-8359FB37D1A0}">
  <dimension ref="D3:K22"/>
  <sheetViews>
    <sheetView workbookViewId="0">
      <selection activeCell="K18" sqref="K18"/>
    </sheetView>
  </sheetViews>
  <sheetFormatPr defaultRowHeight="15" x14ac:dyDescent="0.25"/>
  <cols>
    <col min="4" max="4" width="14" customWidth="1"/>
    <col min="5" max="5" width="13.85546875" customWidth="1"/>
    <col min="6" max="6" width="19.42578125" customWidth="1"/>
    <col min="7" max="7" width="12" customWidth="1"/>
    <col min="8" max="8" width="13.42578125" customWidth="1"/>
    <col min="9" max="9" width="13.7109375" customWidth="1"/>
    <col min="10" max="10" width="11.28515625" bestFit="1" customWidth="1"/>
    <col min="11" max="11" width="10.7109375" customWidth="1"/>
    <col min="16" max="16" width="15.7109375" customWidth="1"/>
    <col min="17" max="17" width="11.85546875" customWidth="1"/>
  </cols>
  <sheetData>
    <row r="3" spans="4:11" x14ac:dyDescent="0.25">
      <c r="D3" s="5"/>
      <c r="E3" s="5"/>
      <c r="F3" s="5"/>
      <c r="G3" s="5"/>
      <c r="H3" s="5"/>
      <c r="I3" s="5"/>
      <c r="J3" s="5"/>
      <c r="K3" s="5"/>
    </row>
    <row r="4" spans="4:11" ht="26.25" x14ac:dyDescent="0.4">
      <c r="D4" s="6"/>
      <c r="E4" s="5"/>
      <c r="F4" s="1" t="s">
        <v>68</v>
      </c>
      <c r="H4" s="5"/>
      <c r="I4" s="6"/>
      <c r="J4" s="5"/>
      <c r="K4" s="5"/>
    </row>
    <row r="5" spans="4:11" x14ac:dyDescent="0.25">
      <c r="D5" s="5"/>
      <c r="E5" s="5"/>
      <c r="F5" t="s">
        <v>34</v>
      </c>
      <c r="G5" t="s">
        <v>1</v>
      </c>
      <c r="H5" s="5"/>
      <c r="I5" s="5"/>
      <c r="J5" s="5"/>
      <c r="K5" s="5"/>
    </row>
    <row r="6" spans="4:11" x14ac:dyDescent="0.25">
      <c r="D6" s="5"/>
      <c r="E6" s="5"/>
      <c r="F6" t="s">
        <v>3</v>
      </c>
      <c r="G6">
        <v>5</v>
      </c>
      <c r="H6" s="5"/>
      <c r="I6" s="5"/>
      <c r="J6" s="5"/>
      <c r="K6" s="5"/>
    </row>
    <row r="7" spans="4:11" x14ac:dyDescent="0.25">
      <c r="D7" s="5"/>
      <c r="E7" s="5"/>
      <c r="H7" s="5"/>
      <c r="I7" s="5"/>
      <c r="J7" s="5"/>
      <c r="K7" s="5"/>
    </row>
    <row r="8" spans="4:11" ht="26.25" x14ac:dyDescent="0.4">
      <c r="D8" s="5"/>
      <c r="E8" s="5"/>
      <c r="F8" s="1" t="s">
        <v>69</v>
      </c>
      <c r="H8" s="5"/>
      <c r="I8" s="5"/>
      <c r="J8" s="5"/>
      <c r="K8" s="5"/>
    </row>
    <row r="9" spans="4:11" x14ac:dyDescent="0.25">
      <c r="D9" s="5"/>
      <c r="E9" s="5"/>
      <c r="F9" t="s">
        <v>34</v>
      </c>
      <c r="G9" t="s">
        <v>1</v>
      </c>
      <c r="H9" s="5"/>
      <c r="I9" s="5"/>
      <c r="J9" s="5"/>
      <c r="K9" s="5"/>
    </row>
    <row r="10" spans="4:11" ht="18" customHeight="1" x14ac:dyDescent="0.4">
      <c r="D10" s="6"/>
      <c r="E10" s="5"/>
      <c r="F10" t="s">
        <v>27</v>
      </c>
      <c r="G10">
        <v>10</v>
      </c>
      <c r="H10" s="5"/>
      <c r="I10" s="5"/>
      <c r="J10" s="5"/>
      <c r="K10" s="5"/>
    </row>
    <row r="11" spans="4:11" x14ac:dyDescent="0.25">
      <c r="D11" s="5"/>
      <c r="E11" s="5"/>
      <c r="F11" t="s">
        <v>77</v>
      </c>
      <c r="G11">
        <v>10</v>
      </c>
      <c r="H11" s="5"/>
      <c r="I11" s="5"/>
      <c r="J11" s="5"/>
      <c r="K11" s="5"/>
    </row>
    <row r="12" spans="4:11" x14ac:dyDescent="0.25">
      <c r="D12" s="5"/>
      <c r="E12" s="5"/>
      <c r="F12" s="5" t="s">
        <v>6</v>
      </c>
      <c r="G12" s="5">
        <v>50</v>
      </c>
      <c r="H12" s="5"/>
      <c r="I12" s="5"/>
      <c r="J12" s="5"/>
      <c r="K12" s="5"/>
    </row>
    <row r="13" spans="4:11" x14ac:dyDescent="0.25">
      <c r="D13" s="5"/>
      <c r="E13" s="5"/>
      <c r="F13" s="5"/>
      <c r="G13" s="5"/>
      <c r="H13" s="5"/>
      <c r="I13" s="5"/>
      <c r="J13" s="5"/>
      <c r="K13" s="5"/>
    </row>
    <row r="14" spans="4:11" ht="26.25" x14ac:dyDescent="0.4">
      <c r="D14" s="5"/>
      <c r="E14" s="5"/>
      <c r="F14" s="1" t="s">
        <v>5</v>
      </c>
      <c r="H14" s="5"/>
      <c r="I14" s="5"/>
      <c r="J14" s="5"/>
      <c r="K14" s="5"/>
    </row>
    <row r="15" spans="4:11" x14ac:dyDescent="0.25">
      <c r="D15" s="5"/>
      <c r="E15" s="5"/>
      <c r="F15" t="s">
        <v>34</v>
      </c>
      <c r="G15" t="s">
        <v>1</v>
      </c>
      <c r="H15" s="5"/>
      <c r="I15" s="5"/>
      <c r="J15" s="5"/>
      <c r="K15" s="5"/>
    </row>
    <row r="16" spans="4:11" x14ac:dyDescent="0.25">
      <c r="D16" s="5"/>
      <c r="E16" s="5"/>
      <c r="F16" t="s">
        <v>5</v>
      </c>
      <c r="G16">
        <v>10</v>
      </c>
      <c r="H16" s="5"/>
      <c r="I16" s="5"/>
      <c r="J16" s="5"/>
      <c r="K16" s="5"/>
    </row>
    <row r="17" spans="4:11" x14ac:dyDescent="0.25">
      <c r="D17" s="5"/>
      <c r="E17" s="5"/>
      <c r="F17" t="s">
        <v>3</v>
      </c>
      <c r="G17">
        <v>10</v>
      </c>
      <c r="H17" s="5"/>
      <c r="I17" s="5"/>
      <c r="J17" s="5"/>
      <c r="K17" s="5"/>
    </row>
    <row r="18" spans="4:11" x14ac:dyDescent="0.25">
      <c r="D18" s="5"/>
      <c r="E18" s="5"/>
      <c r="F18" s="5"/>
      <c r="G18" s="5"/>
      <c r="H18" s="5"/>
      <c r="I18" s="5"/>
      <c r="J18" s="5"/>
      <c r="K18" s="5"/>
    </row>
    <row r="19" spans="4:11" ht="26.25" x14ac:dyDescent="0.4">
      <c r="F19" s="1" t="s">
        <v>80</v>
      </c>
    </row>
    <row r="20" spans="4:11" x14ac:dyDescent="0.25">
      <c r="F20" t="s">
        <v>34</v>
      </c>
      <c r="G20" t="s">
        <v>1</v>
      </c>
    </row>
    <row r="21" spans="4:11" x14ac:dyDescent="0.25">
      <c r="F21" t="s">
        <v>36</v>
      </c>
      <c r="G21">
        <v>5</v>
      </c>
    </row>
    <row r="22" spans="4:11" x14ac:dyDescent="0.25">
      <c r="F22" t="s">
        <v>3</v>
      </c>
      <c r="G22">
        <v>10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B0EF-3316-4CF7-BB73-CA3D5C3FEAE1}">
  <dimension ref="C4:L16"/>
  <sheetViews>
    <sheetView workbookViewId="0">
      <selection activeCell="I37" sqref="I37"/>
    </sheetView>
  </sheetViews>
  <sheetFormatPr defaultRowHeight="15" x14ac:dyDescent="0.25"/>
  <cols>
    <col min="3" max="3" width="12.42578125" customWidth="1"/>
    <col min="4" max="4" width="19.5703125" customWidth="1"/>
    <col min="5" max="5" width="43.85546875" customWidth="1"/>
    <col min="8" max="8" width="13.7109375" customWidth="1"/>
    <col min="9" max="9" width="58.85546875" customWidth="1"/>
    <col min="10" max="10" width="8.5703125" customWidth="1"/>
    <col min="11" max="11" width="13.85546875" bestFit="1" customWidth="1"/>
    <col min="12" max="12" width="25.85546875" customWidth="1"/>
  </cols>
  <sheetData>
    <row r="4" spans="3:12" ht="26.25" x14ac:dyDescent="0.4">
      <c r="C4" s="1" t="s">
        <v>9</v>
      </c>
      <c r="G4" s="1" t="s">
        <v>11</v>
      </c>
    </row>
    <row r="5" spans="3:12" x14ac:dyDescent="0.25">
      <c r="D5" t="s">
        <v>0</v>
      </c>
      <c r="E5" t="s">
        <v>10</v>
      </c>
      <c r="H5" t="s">
        <v>13</v>
      </c>
      <c r="I5" t="s">
        <v>10</v>
      </c>
      <c r="J5" t="s">
        <v>54</v>
      </c>
      <c r="K5" t="s">
        <v>17</v>
      </c>
      <c r="L5" t="s">
        <v>18</v>
      </c>
    </row>
    <row r="6" spans="3:12" x14ac:dyDescent="0.25">
      <c r="D6" t="s">
        <v>3</v>
      </c>
      <c r="E6" t="s">
        <v>12</v>
      </c>
      <c r="H6" t="s">
        <v>14</v>
      </c>
      <c r="I6" t="s">
        <v>15</v>
      </c>
      <c r="J6" t="s">
        <v>56</v>
      </c>
      <c r="K6" t="s">
        <v>21</v>
      </c>
    </row>
    <row r="7" spans="3:12" x14ac:dyDescent="0.25">
      <c r="D7" t="s">
        <v>5</v>
      </c>
      <c r="E7" t="s">
        <v>12</v>
      </c>
      <c r="H7" t="s">
        <v>16</v>
      </c>
      <c r="I7" t="s">
        <v>25</v>
      </c>
      <c r="J7" t="s">
        <v>56</v>
      </c>
      <c r="K7" t="s">
        <v>55</v>
      </c>
      <c r="L7" t="s">
        <v>16</v>
      </c>
    </row>
    <row r="8" spans="3:12" x14ac:dyDescent="0.25">
      <c r="D8" t="s">
        <v>27</v>
      </c>
      <c r="E8" t="s">
        <v>28</v>
      </c>
      <c r="H8" t="s">
        <v>22</v>
      </c>
      <c r="I8" t="s">
        <v>23</v>
      </c>
      <c r="J8" t="s">
        <v>56</v>
      </c>
      <c r="K8" t="s">
        <v>21</v>
      </c>
    </row>
    <row r="9" spans="3:12" x14ac:dyDescent="0.25">
      <c r="D9" t="s">
        <v>36</v>
      </c>
      <c r="H9" t="s">
        <v>24</v>
      </c>
      <c r="I9" t="s">
        <v>26</v>
      </c>
      <c r="J9" t="s">
        <v>56</v>
      </c>
      <c r="K9" t="s">
        <v>55</v>
      </c>
      <c r="L9" t="s">
        <v>24</v>
      </c>
    </row>
    <row r="10" spans="3:12" x14ac:dyDescent="0.25">
      <c r="D10" t="s">
        <v>37</v>
      </c>
      <c r="E10" t="s">
        <v>38</v>
      </c>
      <c r="H10" t="s">
        <v>29</v>
      </c>
      <c r="I10" t="s">
        <v>30</v>
      </c>
      <c r="J10" t="s">
        <v>56</v>
      </c>
      <c r="K10" t="s">
        <v>55</v>
      </c>
      <c r="L10" t="s">
        <v>29</v>
      </c>
    </row>
    <row r="11" spans="3:12" x14ac:dyDescent="0.25">
      <c r="D11" t="s">
        <v>41</v>
      </c>
      <c r="E11" t="s">
        <v>42</v>
      </c>
      <c r="H11" t="s">
        <v>46</v>
      </c>
      <c r="I11" t="s">
        <v>48</v>
      </c>
      <c r="J11" t="s">
        <v>56</v>
      </c>
      <c r="K11" t="s">
        <v>55</v>
      </c>
      <c r="L11" t="s">
        <v>46</v>
      </c>
    </row>
    <row r="12" spans="3:12" x14ac:dyDescent="0.25">
      <c r="D12" t="s">
        <v>50</v>
      </c>
      <c r="H12" t="s">
        <v>53</v>
      </c>
      <c r="I12" t="s">
        <v>57</v>
      </c>
      <c r="J12">
        <v>10</v>
      </c>
      <c r="K12" t="s">
        <v>21</v>
      </c>
    </row>
    <row r="13" spans="3:12" x14ac:dyDescent="0.25">
      <c r="D13" t="s">
        <v>60</v>
      </c>
      <c r="E13" t="s">
        <v>61</v>
      </c>
      <c r="H13" t="s">
        <v>58</v>
      </c>
      <c r="I13" t="s">
        <v>59</v>
      </c>
      <c r="J13" t="s">
        <v>56</v>
      </c>
      <c r="K13" t="s">
        <v>21</v>
      </c>
    </row>
    <row r="14" spans="3:12" x14ac:dyDescent="0.25">
      <c r="D14" t="s">
        <v>62</v>
      </c>
      <c r="E14" t="s">
        <v>63</v>
      </c>
      <c r="H14" t="s">
        <v>70</v>
      </c>
      <c r="I14" t="s">
        <v>71</v>
      </c>
      <c r="J14">
        <v>5</v>
      </c>
      <c r="K14" t="s">
        <v>55</v>
      </c>
      <c r="L14" t="s">
        <v>72</v>
      </c>
    </row>
    <row r="15" spans="3:12" x14ac:dyDescent="0.25">
      <c r="D15" t="s">
        <v>77</v>
      </c>
      <c r="E15" t="s">
        <v>28</v>
      </c>
      <c r="H15" t="s">
        <v>73</v>
      </c>
      <c r="I15" t="s">
        <v>75</v>
      </c>
      <c r="J15">
        <v>10</v>
      </c>
      <c r="K15" t="s">
        <v>55</v>
      </c>
      <c r="L15" t="s">
        <v>74</v>
      </c>
    </row>
    <row r="16" spans="3:12" x14ac:dyDescent="0.25">
      <c r="H16" t="s">
        <v>78</v>
      </c>
      <c r="I16" t="s">
        <v>79</v>
      </c>
      <c r="J16" t="s">
        <v>56</v>
      </c>
      <c r="K16" t="s">
        <v>21</v>
      </c>
    </row>
  </sheetData>
  <conditionalFormatting sqref="K6:K16">
    <cfRule type="containsText" dxfId="3" priority="1" operator="containsText" text="Y">
      <formula>NOT(ISERROR(SEARCH("Y",K6)))</formula>
    </cfRule>
    <cfRule type="containsText" dxfId="2" priority="2" operator="containsText" text="N">
      <formula>NOT(ISERROR(SEARCH("N",K6)))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C1E5-D251-4818-A177-3044F90F9570}">
  <dimension ref="B4:X74"/>
  <sheetViews>
    <sheetView tabSelected="1" topLeftCell="A11" workbookViewId="0">
      <selection activeCell="F17" sqref="F17"/>
    </sheetView>
  </sheetViews>
  <sheetFormatPr defaultRowHeight="15" x14ac:dyDescent="0.25"/>
  <cols>
    <col min="3" max="3" width="12.7109375" customWidth="1"/>
    <col min="4" max="4" width="20.85546875" customWidth="1"/>
    <col min="5" max="5" width="20.28515625" bestFit="1" customWidth="1"/>
    <col min="6" max="6" width="9.85546875" customWidth="1"/>
    <col min="7" max="7" width="11.7109375" customWidth="1"/>
    <col min="8" max="8" width="14.140625" customWidth="1"/>
    <col min="10" max="10" width="11.28515625" bestFit="1" customWidth="1"/>
    <col min="11" max="11" width="13.140625" customWidth="1"/>
    <col min="12" max="12" width="11.28515625" bestFit="1" customWidth="1"/>
    <col min="13" max="13" width="13.42578125" customWidth="1"/>
    <col min="14" max="14" width="9.140625" customWidth="1"/>
    <col min="16" max="16" width="18.28515625" customWidth="1"/>
    <col min="17" max="17" width="7.28515625" bestFit="1" customWidth="1"/>
    <col min="18" max="18" width="11.28515625" bestFit="1" customWidth="1"/>
    <col min="20" max="20" width="13.28515625" customWidth="1"/>
    <col min="21" max="22" width="15.28515625" customWidth="1"/>
    <col min="23" max="23" width="16.85546875" customWidth="1"/>
  </cols>
  <sheetData>
    <row r="4" spans="2:24" ht="26.25" x14ac:dyDescent="0.4">
      <c r="B4" s="2"/>
      <c r="C4" s="1"/>
      <c r="E4" s="1" t="s">
        <v>16</v>
      </c>
      <c r="F4" s="2"/>
      <c r="G4" s="2"/>
      <c r="O4" s="1"/>
    </row>
    <row r="5" spans="2:24" x14ac:dyDescent="0.25">
      <c r="C5" s="2"/>
      <c r="E5" t="s">
        <v>0</v>
      </c>
      <c r="F5" t="s">
        <v>2</v>
      </c>
      <c r="G5" t="s">
        <v>1</v>
      </c>
      <c r="H5" t="s">
        <v>4</v>
      </c>
      <c r="P5" s="2"/>
    </row>
    <row r="6" spans="2:24" x14ac:dyDescent="0.25">
      <c r="C6" s="2"/>
      <c r="E6" t="s">
        <v>31</v>
      </c>
      <c r="F6">
        <v>10</v>
      </c>
      <c r="G6">
        <v>1</v>
      </c>
      <c r="H6" s="4">
        <f>Table137891314[[#This Row],[Rate]]/SUM(Table137891314[Rate])</f>
        <v>0.7142857142857143</v>
      </c>
      <c r="N6" s="3"/>
      <c r="P6" s="2"/>
      <c r="X6" s="3"/>
    </row>
    <row r="7" spans="2:24" x14ac:dyDescent="0.25">
      <c r="E7" t="s">
        <v>5</v>
      </c>
      <c r="F7">
        <v>4</v>
      </c>
      <c r="G7">
        <v>1</v>
      </c>
      <c r="H7" s="4">
        <f>Table137891314[[#This Row],[Rate]]/SUM(Table137891314[Rate])</f>
        <v>0.2857142857142857</v>
      </c>
      <c r="N7" s="3"/>
      <c r="X7" s="3"/>
    </row>
    <row r="8" spans="2:24" x14ac:dyDescent="0.25">
      <c r="M8" s="4"/>
    </row>
    <row r="9" spans="2:24" ht="26.25" x14ac:dyDescent="0.4">
      <c r="E9" s="1" t="s">
        <v>24</v>
      </c>
      <c r="F9" s="2"/>
      <c r="G9" s="2"/>
      <c r="M9" s="4"/>
    </row>
    <row r="10" spans="2:24" x14ac:dyDescent="0.25">
      <c r="E10" t="s">
        <v>0</v>
      </c>
      <c r="F10" t="s">
        <v>2</v>
      </c>
      <c r="G10" t="s">
        <v>1</v>
      </c>
      <c r="H10" t="s">
        <v>4</v>
      </c>
      <c r="N10" s="4"/>
    </row>
    <row r="11" spans="2:24" x14ac:dyDescent="0.25">
      <c r="E11" t="s">
        <v>27</v>
      </c>
      <c r="F11">
        <v>10</v>
      </c>
      <c r="G11">
        <v>1</v>
      </c>
      <c r="H11" s="4">
        <f>Table1378913[[#This Row],[Rate]]/SUM(Table1378913[Rate])</f>
        <v>0.66666666666666663</v>
      </c>
    </row>
    <row r="12" spans="2:24" x14ac:dyDescent="0.25">
      <c r="E12" t="s">
        <v>6</v>
      </c>
      <c r="F12">
        <v>5</v>
      </c>
      <c r="G12">
        <v>1</v>
      </c>
      <c r="H12" s="4">
        <f>Table1378913[[#This Row],[Rate]]/SUM(Table1378913[Rate])</f>
        <v>0.33333333333333331</v>
      </c>
    </row>
    <row r="14" spans="2:24" ht="26.25" x14ac:dyDescent="0.4">
      <c r="E14" s="1" t="s">
        <v>29</v>
      </c>
      <c r="F14" s="2"/>
      <c r="G14" s="2"/>
    </row>
    <row r="15" spans="2:24" x14ac:dyDescent="0.25">
      <c r="E15" t="s">
        <v>0</v>
      </c>
      <c r="F15" t="s">
        <v>2</v>
      </c>
      <c r="G15" t="s">
        <v>1</v>
      </c>
      <c r="H15" t="s">
        <v>4</v>
      </c>
    </row>
    <row r="16" spans="2:24" x14ac:dyDescent="0.25">
      <c r="E16" t="s">
        <v>35</v>
      </c>
      <c r="F16">
        <v>3</v>
      </c>
      <c r="G16">
        <v>1</v>
      </c>
      <c r="H16" s="4">
        <f>Table13789[[#This Row],[Rate]]/SUM(Table13789[Rate])</f>
        <v>0.375</v>
      </c>
    </row>
    <row r="17" spans="5:24" x14ac:dyDescent="0.25">
      <c r="E17" t="s">
        <v>64</v>
      </c>
      <c r="F17">
        <v>0</v>
      </c>
      <c r="G17">
        <v>1</v>
      </c>
      <c r="H17" s="4">
        <f>Table13789[[#This Row],[Rate]]/SUM(Table13789[Rate])</f>
        <v>0</v>
      </c>
    </row>
    <row r="18" spans="5:24" x14ac:dyDescent="0.25">
      <c r="E18" t="s">
        <v>36</v>
      </c>
      <c r="F18">
        <v>3</v>
      </c>
      <c r="G18">
        <v>1</v>
      </c>
      <c r="H18" s="4">
        <f>Table13789[[#This Row],[Rate]]/SUM(Table13789[Rate])</f>
        <v>0.375</v>
      </c>
    </row>
    <row r="19" spans="5:24" x14ac:dyDescent="0.25">
      <c r="E19" t="s">
        <v>5</v>
      </c>
      <c r="F19">
        <v>2</v>
      </c>
      <c r="G19">
        <v>3</v>
      </c>
      <c r="H19" s="4">
        <f>Table13789[[#This Row],[Rate]]/SUM(Table13789[Rate])</f>
        <v>0.25</v>
      </c>
      <c r="W19" s="2"/>
    </row>
    <row r="21" spans="5:24" ht="26.25" x14ac:dyDescent="0.4">
      <c r="E21" s="1" t="s">
        <v>39</v>
      </c>
      <c r="F21" s="2"/>
      <c r="G21" s="2"/>
      <c r="X21" s="3"/>
    </row>
    <row r="22" spans="5:24" x14ac:dyDescent="0.25">
      <c r="E22" t="s">
        <v>0</v>
      </c>
      <c r="F22" t="s">
        <v>2</v>
      </c>
      <c r="G22" t="s">
        <v>1</v>
      </c>
      <c r="H22" t="s">
        <v>4</v>
      </c>
      <c r="X22" s="3"/>
    </row>
    <row r="23" spans="5:24" x14ac:dyDescent="0.25">
      <c r="E23" t="s">
        <v>40</v>
      </c>
      <c r="F23">
        <v>1</v>
      </c>
      <c r="G23">
        <v>1</v>
      </c>
      <c r="H23" s="4">
        <f>Table1378918[[#This Row],[Rate]]/SUM(Table1378918[Rate])</f>
        <v>1</v>
      </c>
    </row>
    <row r="24" spans="5:24" ht="26.25" x14ac:dyDescent="0.4">
      <c r="U24" s="1"/>
      <c r="V24" s="2"/>
    </row>
    <row r="25" spans="5:24" ht="26.25" x14ac:dyDescent="0.4">
      <c r="E25" s="1" t="s">
        <v>43</v>
      </c>
      <c r="F25" s="2"/>
      <c r="G25" s="2"/>
    </row>
    <row r="26" spans="5:24" x14ac:dyDescent="0.25">
      <c r="E26" t="s">
        <v>0</v>
      </c>
      <c r="F26" t="s">
        <v>2</v>
      </c>
      <c r="G26" t="s">
        <v>1</v>
      </c>
      <c r="H26" t="s">
        <v>4</v>
      </c>
    </row>
    <row r="27" spans="5:24" x14ac:dyDescent="0.25">
      <c r="E27" t="s">
        <v>41</v>
      </c>
      <c r="F27">
        <v>1</v>
      </c>
      <c r="G27">
        <v>1</v>
      </c>
      <c r="H27" s="4">
        <f>Table137891819[[#This Row],[Rate]]/SUM(Table137891819[Rate])</f>
        <v>9.0909090909090912E-2</v>
      </c>
    </row>
    <row r="28" spans="5:24" x14ac:dyDescent="0.25">
      <c r="E28" t="s">
        <v>43</v>
      </c>
      <c r="F28">
        <v>10</v>
      </c>
      <c r="G28">
        <v>1</v>
      </c>
      <c r="H28" s="4">
        <f>Table137891819[[#This Row],[Rate]]/SUM(Table137891819[Rate])</f>
        <v>0.90909090909090906</v>
      </c>
    </row>
    <row r="30" spans="5:24" ht="26.25" x14ac:dyDescent="0.4">
      <c r="E30" s="1" t="s">
        <v>46</v>
      </c>
      <c r="F30" s="2"/>
      <c r="G30" s="2"/>
    </row>
    <row r="31" spans="5:24" x14ac:dyDescent="0.25">
      <c r="E31" t="s">
        <v>0</v>
      </c>
      <c r="F31" t="s">
        <v>2</v>
      </c>
      <c r="G31" t="s">
        <v>1</v>
      </c>
      <c r="H31" t="s">
        <v>4</v>
      </c>
    </row>
    <row r="32" spans="5:24" x14ac:dyDescent="0.25">
      <c r="E32" t="s">
        <v>50</v>
      </c>
      <c r="F32">
        <v>0.1</v>
      </c>
      <c r="G32">
        <v>1</v>
      </c>
      <c r="H32" s="3">
        <f>Table13789181924[[#This Row],[Rate]]/SUM(Table13789181924[Rate])</f>
        <v>2.4937655860349127E-3</v>
      </c>
    </row>
    <row r="33" spans="5:8" x14ac:dyDescent="0.25">
      <c r="E33" t="s">
        <v>6</v>
      </c>
      <c r="F33">
        <v>20</v>
      </c>
      <c r="G33">
        <v>20</v>
      </c>
      <c r="H33" s="4">
        <f>Table13789181924[[#This Row],[Rate]]/SUM(Table13789181924[Rate])</f>
        <v>0.49875311720698251</v>
      </c>
    </row>
    <row r="34" spans="5:8" x14ac:dyDescent="0.25">
      <c r="E34" t="s">
        <v>45</v>
      </c>
      <c r="F34">
        <v>20</v>
      </c>
      <c r="G34">
        <v>1</v>
      </c>
      <c r="H34" s="4">
        <f>Table13789181924[[#This Row],[Rate]]/SUM(Table13789181924[Rate])</f>
        <v>0.49875311720698251</v>
      </c>
    </row>
    <row r="36" spans="5:8" ht="26.25" x14ac:dyDescent="0.4">
      <c r="E36" s="1" t="s">
        <v>51</v>
      </c>
      <c r="F36" s="2"/>
      <c r="G36" s="2"/>
    </row>
    <row r="37" spans="5:8" x14ac:dyDescent="0.25">
      <c r="E37" t="s">
        <v>0</v>
      </c>
      <c r="F37" t="s">
        <v>2</v>
      </c>
      <c r="G37" t="s">
        <v>1</v>
      </c>
      <c r="H37" t="s">
        <v>4</v>
      </c>
    </row>
    <row r="38" spans="5:8" x14ac:dyDescent="0.25">
      <c r="E38" t="s">
        <v>33</v>
      </c>
      <c r="F38">
        <v>1</v>
      </c>
      <c r="G38">
        <v>1</v>
      </c>
      <c r="H38" s="3">
        <f>Table1378915[[#This Row],[Rate]]/SUM(Table1378915[Rate])</f>
        <v>0.25</v>
      </c>
    </row>
    <row r="39" spans="5:8" x14ac:dyDescent="0.25">
      <c r="E39" t="s">
        <v>37</v>
      </c>
      <c r="F39">
        <v>1</v>
      </c>
      <c r="G39">
        <v>1</v>
      </c>
      <c r="H39" s="4">
        <f>Table1378915[[#This Row],[Rate]]/SUM(Table1378915[Rate])</f>
        <v>0.25</v>
      </c>
    </row>
    <row r="40" spans="5:8" x14ac:dyDescent="0.25">
      <c r="E40" t="s">
        <v>64</v>
      </c>
      <c r="F40">
        <v>1</v>
      </c>
      <c r="G40">
        <v>1</v>
      </c>
      <c r="H40" s="4">
        <f>Table1378915[[#This Row],[Rate]]/SUM(Table1378915[Rate])</f>
        <v>0.25</v>
      </c>
    </row>
    <row r="41" spans="5:8" x14ac:dyDescent="0.25">
      <c r="E41" t="s">
        <v>62</v>
      </c>
      <c r="F41">
        <v>1</v>
      </c>
      <c r="G41">
        <v>1</v>
      </c>
      <c r="H41" s="4">
        <f>Table1378915[[#This Row],[Rate]]/SUM(Table1378915[Rate])</f>
        <v>0.25</v>
      </c>
    </row>
    <row r="43" spans="5:8" ht="26.25" x14ac:dyDescent="0.4">
      <c r="E43" s="1" t="s">
        <v>19</v>
      </c>
      <c r="F43" s="2"/>
      <c r="G43" s="2"/>
    </row>
    <row r="44" spans="5:8" x14ac:dyDescent="0.25">
      <c r="E44" t="s">
        <v>0</v>
      </c>
      <c r="F44" t="s">
        <v>2</v>
      </c>
      <c r="G44" t="s">
        <v>1</v>
      </c>
      <c r="H44" t="s">
        <v>4</v>
      </c>
    </row>
    <row r="45" spans="5:8" x14ac:dyDescent="0.25">
      <c r="E45" t="s">
        <v>8</v>
      </c>
      <c r="F45">
        <v>12</v>
      </c>
      <c r="G45">
        <v>1</v>
      </c>
      <c r="H45" s="4">
        <f>Table137891516[[#This Row],[Rate]]/SUM(Table137891516[Rate])</f>
        <v>0.22018348623853212</v>
      </c>
    </row>
    <row r="46" spans="5:8" x14ac:dyDescent="0.25">
      <c r="E46" t="s">
        <v>7</v>
      </c>
      <c r="F46">
        <v>25</v>
      </c>
      <c r="G46">
        <v>1</v>
      </c>
      <c r="H46" s="4">
        <f>Table137891516[[#This Row],[Rate]]/SUM(Table137891516[Rate])</f>
        <v>0.45871559633027525</v>
      </c>
    </row>
    <row r="47" spans="5:8" x14ac:dyDescent="0.25">
      <c r="E47" t="s">
        <v>49</v>
      </c>
      <c r="F47">
        <v>8</v>
      </c>
      <c r="G47">
        <v>1</v>
      </c>
      <c r="H47" s="4">
        <f>Table137891516[[#This Row],[Rate]]/SUM(Table137891516[Rate])</f>
        <v>0.14678899082568808</v>
      </c>
    </row>
    <row r="48" spans="5:8" x14ac:dyDescent="0.25">
      <c r="E48" t="s">
        <v>32</v>
      </c>
      <c r="F48">
        <v>3</v>
      </c>
      <c r="G48">
        <v>1</v>
      </c>
      <c r="H48" s="4">
        <f>Table137891516[[#This Row],[Rate]]/SUM(Table137891516[Rate])</f>
        <v>5.5045871559633031E-2</v>
      </c>
    </row>
    <row r="49" spans="5:8" x14ac:dyDescent="0.25">
      <c r="E49" t="s">
        <v>20</v>
      </c>
      <c r="F49">
        <v>3</v>
      </c>
      <c r="G49">
        <v>1</v>
      </c>
      <c r="H49" s="4">
        <f>Table137891516[[#This Row],[Rate]]/SUM(Table137891516[Rate])</f>
        <v>5.5045871559633031E-2</v>
      </c>
    </row>
    <row r="50" spans="5:8" x14ac:dyDescent="0.25">
      <c r="E50" t="s">
        <v>33</v>
      </c>
      <c r="F50">
        <v>3</v>
      </c>
      <c r="G50">
        <v>1</v>
      </c>
      <c r="H50" s="4">
        <f>Table137891516[[#This Row],[Rate]]/SUM(Table137891516[Rate])</f>
        <v>5.5045871559633031E-2</v>
      </c>
    </row>
    <row r="51" spans="5:8" x14ac:dyDescent="0.25">
      <c r="E51" t="s">
        <v>6</v>
      </c>
      <c r="F51">
        <v>0.5</v>
      </c>
      <c r="G51">
        <v>1</v>
      </c>
      <c r="H51" s="4">
        <f>Table137891516[[#This Row],[Rate]]/SUM(Table137891516[Rate])</f>
        <v>9.1743119266055051E-3</v>
      </c>
    </row>
    <row r="53" spans="5:8" ht="26.25" x14ac:dyDescent="0.4">
      <c r="E53" s="1" t="s">
        <v>44</v>
      </c>
      <c r="F53" s="2"/>
      <c r="G53" s="2"/>
    </row>
    <row r="54" spans="5:8" x14ac:dyDescent="0.25">
      <c r="E54" t="s">
        <v>0</v>
      </c>
      <c r="F54" t="s">
        <v>2</v>
      </c>
      <c r="G54" t="s">
        <v>1</v>
      </c>
      <c r="H54" t="s">
        <v>4</v>
      </c>
    </row>
    <row r="55" spans="5:8" x14ac:dyDescent="0.25">
      <c r="E55" t="s">
        <v>47</v>
      </c>
      <c r="F55">
        <v>1</v>
      </c>
      <c r="G55">
        <v>1</v>
      </c>
      <c r="H55" s="4">
        <f>Table137891520[[#This Row],[Rate]]/SUM(Table137891520[Rate])</f>
        <v>1</v>
      </c>
    </row>
    <row r="57" spans="5:8" ht="26.25" x14ac:dyDescent="0.4">
      <c r="E57" s="1" t="s">
        <v>52</v>
      </c>
      <c r="F57" s="2"/>
      <c r="G57" s="2"/>
    </row>
    <row r="58" spans="5:8" x14ac:dyDescent="0.25">
      <c r="E58" t="s">
        <v>0</v>
      </c>
      <c r="F58" t="s">
        <v>2</v>
      </c>
      <c r="G58" t="s">
        <v>1</v>
      </c>
      <c r="H58" t="s">
        <v>4</v>
      </c>
    </row>
    <row r="59" spans="5:8" x14ac:dyDescent="0.25">
      <c r="E59" t="s">
        <v>53</v>
      </c>
      <c r="F59">
        <v>1</v>
      </c>
      <c r="G59">
        <v>1</v>
      </c>
      <c r="H59" s="4">
        <f>Table1378915202[[#This Row],[Rate]]/SUM(Table1378915202[Rate])</f>
        <v>0.5</v>
      </c>
    </row>
    <row r="60" spans="5:8" x14ac:dyDescent="0.25">
      <c r="E60" t="s">
        <v>58</v>
      </c>
      <c r="F60">
        <v>1</v>
      </c>
      <c r="G60">
        <v>1</v>
      </c>
      <c r="H60" s="3">
        <f>Table1378915202[[#This Row],[Rate]]/SUM(Table1378915202[Rate])</f>
        <v>0.5</v>
      </c>
    </row>
    <row r="62" spans="5:8" ht="26.25" x14ac:dyDescent="0.4">
      <c r="E62" s="1" t="s">
        <v>72</v>
      </c>
      <c r="F62" s="2"/>
      <c r="G62" s="2"/>
    </row>
    <row r="63" spans="5:8" x14ac:dyDescent="0.25">
      <c r="E63" t="s">
        <v>0</v>
      </c>
      <c r="F63" t="s">
        <v>2</v>
      </c>
      <c r="G63" t="s">
        <v>1</v>
      </c>
      <c r="H63" t="s">
        <v>4</v>
      </c>
    </row>
    <row r="64" spans="5:8" x14ac:dyDescent="0.25">
      <c r="E64" t="s">
        <v>6</v>
      </c>
      <c r="F64">
        <v>10</v>
      </c>
      <c r="G64">
        <v>1</v>
      </c>
      <c r="H64" s="4">
        <f>Table1378913147[[#This Row],[Rate]]/SUM(Table1378913147[Rate])</f>
        <v>0.66225165562913912</v>
      </c>
    </row>
    <row r="65" spans="5:8" x14ac:dyDescent="0.25">
      <c r="E65" t="s">
        <v>6</v>
      </c>
      <c r="F65">
        <v>4</v>
      </c>
      <c r="G65">
        <v>7</v>
      </c>
      <c r="H65" s="4">
        <f>Table1378913147[[#This Row],[Rate]]/SUM(Table1378913147[Rate])</f>
        <v>0.26490066225165565</v>
      </c>
    </row>
    <row r="66" spans="5:8" x14ac:dyDescent="0.25">
      <c r="E66" t="s">
        <v>6</v>
      </c>
      <c r="F66">
        <v>1</v>
      </c>
      <c r="G66">
        <v>25</v>
      </c>
      <c r="H66" s="4">
        <f>Table1378913147[[#This Row],[Rate]]/SUM(Table1378913147[Rate])</f>
        <v>6.6225165562913912E-2</v>
      </c>
    </row>
    <row r="67" spans="5:8" x14ac:dyDescent="0.25">
      <c r="E67" t="s">
        <v>6</v>
      </c>
      <c r="F67">
        <v>0.1</v>
      </c>
      <c r="G67">
        <v>200</v>
      </c>
      <c r="H67" s="4">
        <f>Table1378913147[[#This Row],[Rate]]/SUM(Table1378913147[Rate])</f>
        <v>6.6225165562913916E-3</v>
      </c>
    </row>
    <row r="69" spans="5:8" ht="26.25" x14ac:dyDescent="0.4">
      <c r="E69" s="1" t="s">
        <v>76</v>
      </c>
      <c r="F69" s="2"/>
      <c r="G69" s="2"/>
    </row>
    <row r="70" spans="5:8" x14ac:dyDescent="0.25">
      <c r="E70" t="s">
        <v>0</v>
      </c>
      <c r="F70" t="s">
        <v>2</v>
      </c>
      <c r="G70" t="s">
        <v>1</v>
      </c>
      <c r="H70" t="s">
        <v>4</v>
      </c>
    </row>
    <row r="71" spans="5:8" x14ac:dyDescent="0.25">
      <c r="E71" t="s">
        <v>7</v>
      </c>
      <c r="F71">
        <v>10</v>
      </c>
      <c r="G71">
        <v>1</v>
      </c>
      <c r="H71" s="4">
        <f>Table13789131478[[#This Row],[Rate]]/SUM(Table13789131478[Rate])</f>
        <v>0.66225165562913912</v>
      </c>
    </row>
    <row r="72" spans="5:8" x14ac:dyDescent="0.25">
      <c r="E72" t="s">
        <v>7</v>
      </c>
      <c r="F72">
        <v>4</v>
      </c>
      <c r="G72">
        <v>5</v>
      </c>
      <c r="H72" s="4">
        <f>Table13789131478[[#This Row],[Rate]]/SUM(Table13789131478[Rate])</f>
        <v>0.26490066225165565</v>
      </c>
    </row>
    <row r="73" spans="5:8" x14ac:dyDescent="0.25">
      <c r="E73" t="s">
        <v>7</v>
      </c>
      <c r="F73">
        <v>1</v>
      </c>
      <c r="G73">
        <v>10</v>
      </c>
      <c r="H73" s="4">
        <f>Table13789131478[[#This Row],[Rate]]/SUM(Table13789131478[Rate])</f>
        <v>6.6225165562913912E-2</v>
      </c>
    </row>
    <row r="74" spans="5:8" x14ac:dyDescent="0.25">
      <c r="E74" t="s">
        <v>7</v>
      </c>
      <c r="F74">
        <v>0.1</v>
      </c>
      <c r="G74">
        <v>25</v>
      </c>
      <c r="H74" s="4">
        <f>Table13789131478[[#This Row],[Rate]]/SUM(Table13789131478[Rate])</f>
        <v>6.6225165562913916E-3</v>
      </c>
    </row>
  </sheetData>
  <phoneticPr fontId="4" type="noConversion"/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Items and Tiles</vt:lpstr>
      <vt:lpstr>Drop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2015-06-05T18:17:20Z</dcterms:created>
  <dcterms:modified xsi:type="dcterms:W3CDTF">2025-02-13T04:51:04Z</dcterms:modified>
</cp:coreProperties>
</file>