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Digital Archive\Game Development\Active\pack_world\pack_world_game\design\"/>
    </mc:Choice>
  </mc:AlternateContent>
  <xr:revisionPtr revIDLastSave="0" documentId="13_ncr:1_{C8A103F6-4D81-419F-B105-C2D95017ABC3}" xr6:coauthVersionLast="47" xr6:coauthVersionMax="47" xr10:uidLastSave="{00000000-0000-0000-0000-000000000000}"/>
  <bookViews>
    <workbookView xWindow="18165" yWindow="0" windowWidth="41070" windowHeight="21000" activeTab="1" xr2:uid="{00000000-000D-0000-FFFF-FFFF00000000}"/>
  </bookViews>
  <sheets>
    <sheet name="Packs" sheetId="6" r:id="rId1"/>
    <sheet name="Items and Tiles" sheetId="4" r:id="rId2"/>
    <sheet name="Drop Tabl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7" i="3" l="1"/>
  <c r="H31" i="3"/>
  <c r="G44" i="3"/>
  <c r="H33" i="3"/>
  <c r="H32" i="3"/>
  <c r="G52" i="3"/>
  <c r="G26" i="3"/>
  <c r="G27" i="3"/>
  <c r="G22" i="3"/>
  <c r="G38" i="3"/>
  <c r="G18" i="3"/>
  <c r="G47" i="3"/>
  <c r="G46" i="3"/>
  <c r="G45" i="3"/>
  <c r="G43" i="3"/>
  <c r="G42" i="3"/>
  <c r="G48" i="3"/>
  <c r="H7" i="3"/>
  <c r="H6" i="3"/>
  <c r="G11" i="3"/>
  <c r="G17" i="3"/>
  <c r="G16" i="3"/>
  <c r="G12" i="3"/>
</calcChain>
</file>

<file path=xl/sharedStrings.xml><?xml version="1.0" encoding="utf-8"?>
<sst xmlns="http://schemas.openxmlformats.org/spreadsheetml/2006/main" count="125" uniqueCount="57">
  <si>
    <t>Cost</t>
  </si>
  <si>
    <t>ItemID</t>
  </si>
  <si>
    <t>Count</t>
  </si>
  <si>
    <t>DropTable</t>
  </si>
  <si>
    <t>Rate</t>
  </si>
  <si>
    <t>DirtClod</t>
  </si>
  <si>
    <t>%Chance</t>
  </si>
  <si>
    <t>Stick</t>
  </si>
  <si>
    <t>Gold</t>
  </si>
  <si>
    <t>TileDirt</t>
  </si>
  <si>
    <t>TileGrass</t>
  </si>
  <si>
    <t>Items</t>
  </si>
  <si>
    <t>Descriptiopn</t>
  </si>
  <si>
    <t>Tiles</t>
  </si>
  <si>
    <t>Beginning resource</t>
  </si>
  <si>
    <t>TileID</t>
  </si>
  <si>
    <t>Dirt</t>
  </si>
  <si>
    <t>Creates ground from empty space.</t>
  </si>
  <si>
    <t>Grass</t>
  </si>
  <si>
    <t>Harvestable</t>
  </si>
  <si>
    <t>Harvest Drop Table</t>
  </si>
  <si>
    <t>PackStarter</t>
  </si>
  <si>
    <t>PackWood</t>
  </si>
  <si>
    <t>TileWater</t>
  </si>
  <si>
    <t>Y</t>
  </si>
  <si>
    <t>N</t>
  </si>
  <si>
    <t>n</t>
  </si>
  <si>
    <t>Water</t>
  </si>
  <si>
    <t>Creates water from empty space</t>
  </si>
  <si>
    <t>Rock</t>
  </si>
  <si>
    <t>Produces stuff. Reduced cooldown when adjacent to grass.</t>
  </si>
  <si>
    <t>Gives stone. Reduced cooldown when adjacent to dirt.</t>
  </si>
  <si>
    <t>Stone</t>
  </si>
  <si>
    <t>Building resource</t>
  </si>
  <si>
    <t>OakTree</t>
  </si>
  <si>
    <t>Produces wood.</t>
  </si>
  <si>
    <t>DrtClod</t>
  </si>
  <si>
    <t>TileSoil</t>
  </si>
  <si>
    <t>TileOakTree</t>
  </si>
  <si>
    <t>Item</t>
  </si>
  <si>
    <t>OakWood</t>
  </si>
  <si>
    <t>Acorn</t>
  </si>
  <si>
    <t>BirdNest</t>
  </si>
  <si>
    <t>Adds seeds to drop tables of adjacent grass</t>
  </si>
  <si>
    <t>Seeds</t>
  </si>
  <si>
    <t>StrawbeerySeed</t>
  </si>
  <si>
    <t>StrawberrySeed</t>
  </si>
  <si>
    <t>Planted in soil</t>
  </si>
  <si>
    <t>Strawberry</t>
  </si>
  <si>
    <t>PackPeople</t>
  </si>
  <si>
    <t>Baby</t>
  </si>
  <si>
    <t>Food</t>
  </si>
  <si>
    <t>Cave</t>
  </si>
  <si>
    <t>??</t>
  </si>
  <si>
    <t>Produces babies. Reduced cooldown for each adjacent rock.</t>
  </si>
  <si>
    <t>TileRock</t>
  </si>
  <si>
    <t>DragonEgg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</si>
</sst>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1" xfId="0" applyBorder="1"/>
    <xf numFmtId="0" fontId="3" fillId="0" borderId="0" xfId="0" applyFont="1"/>
    <xf numFmtId="0" fontId="2" fillId="0" borderId="0" xfId="0" applyFont="1"/>
    <xf numFmtId="10" fontId="0" fillId="0" borderId="0" xfId="1" applyNumberFormat="1" applyFont="1"/>
    <xf numFmtId="10" fontId="0" fillId="0" borderId="0" xfId="1" applyNumberFormat="1" applyFont="1" applyBorder="1"/>
    <xf numFmtId="0" fontId="0" fillId="0" borderId="2" xfId="0" applyBorder="1"/>
  </cellXfs>
  <cellStyles count="2">
    <cellStyle name="Normal" xfId="0" builtinId="0"/>
    <cellStyle name="Percent" xfId="1" builtinId="5"/>
  </cellStyles>
  <dxfs count="11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731F2B7D-E99A-4BAA-BD7D-E8E3B97B8769}" name="Table20" displayName="Table20" ref="E6:F7" totalsRowShown="0">
  <autoFilter ref="E6:F7" xr:uid="{731F2B7D-E99A-4BAA-BD7D-E8E3B97B8769}"/>
  <tableColumns count="2">
    <tableColumn id="1" xr3:uid="{249D297B-86F9-4031-A4AB-55C0247C2429}" name="Item"/>
    <tableColumn id="2" xr3:uid="{ECE66158-9F7B-4E4D-8D8A-FE3C77ADEE5B}" name="Count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C1A0CD95-F474-42C9-ABB6-877348837C36}" name="Table137891516" displayName="Table137891516" ref="E41:G48" totalsRowShown="0">
  <autoFilter ref="E41:G48" xr:uid="{C1A0CD95-F474-42C9-ABB6-877348837C36}"/>
  <sortState xmlns:xlrd2="http://schemas.microsoft.com/office/spreadsheetml/2017/richdata2" ref="E42:G48">
    <sortCondition descending="1" ref="F41:F48"/>
  </sortState>
  <tableColumns count="3">
    <tableColumn id="1" xr3:uid="{333EBB11-1697-4271-B03A-E6B773563CFE}" name="ItemID"/>
    <tableColumn id="2" xr3:uid="{66779ED5-FBDC-43B6-B577-67F38636A1F1}" name="Rate"/>
    <tableColumn id="3" xr3:uid="{80EF7A8F-4364-48E9-88BC-D9BE908A8E81}" name="%Chance" dataDxfId="6" dataCellStyle="Percent">
      <calculatedColumnFormula>Table137891516[[#This Row],[Rate]]/SUM(Table137891516[Rate])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B9E16C5E-B24F-4003-8D83-DE034BACC562}" name="Table1378918" displayName="Table1378918" ref="E21:G22" totalsRowShown="0">
  <autoFilter ref="E21:G22" xr:uid="{B9E16C5E-B24F-4003-8D83-DE034BACC562}"/>
  <tableColumns count="3">
    <tableColumn id="1" xr3:uid="{28E027C3-6619-4F6B-B9B5-4E991BEE7169}" name="ItemID"/>
    <tableColumn id="2" xr3:uid="{83798236-E790-4DCB-9325-19CBD2933987}" name="Rate"/>
    <tableColumn id="3" xr3:uid="{80AE0A84-EBAE-467D-B0FF-B1661CD6F9CA}" name="%Chance" dataDxfId="5" dataCellStyle="Percent">
      <calculatedColumnFormula>Table1378918[[#This Row],[Rate]]/SUM(Table1378918[Rate])</calculatedColumnFormula>
    </tableColumn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9C922454-05F0-4A60-969F-42B0AED9779C}" name="Table137891819" displayName="Table137891819" ref="E25:G27" totalsRowShown="0">
  <autoFilter ref="E25:G27" xr:uid="{9C922454-05F0-4A60-969F-42B0AED9779C}"/>
  <tableColumns count="3">
    <tableColumn id="1" xr3:uid="{5710BAA2-303B-4130-B397-9E88F263AC1A}" name="ItemID"/>
    <tableColumn id="2" xr3:uid="{749EB946-237E-4C13-8450-9CB46D681F3D}" name="Rate"/>
    <tableColumn id="3" xr3:uid="{29E82DC4-7FBA-46F8-A388-8832C45E81A7}" name="%Chance" dataDxfId="4" dataCellStyle="Percent">
      <calculatedColumnFormula>Table137891819[[#This Row],[Rate]]/SUM(Table137891819[Rate])</calculatedColumnFormula>
    </tableColumn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965A754C-BC3B-4A15-BAA4-D36F0C450007}" name="Table137891520" displayName="Table137891520" ref="E51:G52" totalsRowShown="0">
  <autoFilter ref="E51:G52" xr:uid="{965A754C-BC3B-4A15-BAA4-D36F0C450007}"/>
  <sortState xmlns:xlrd2="http://schemas.microsoft.com/office/spreadsheetml/2017/richdata2" ref="E52:G52">
    <sortCondition ref="F36:F38"/>
  </sortState>
  <tableColumns count="3">
    <tableColumn id="1" xr3:uid="{DFFD549D-06AC-4FEB-9CAE-81D867FAF7DA}" name="ItemID"/>
    <tableColumn id="2" xr3:uid="{5A314CBA-65C8-411D-9F89-C9E413B3C28A}" name="Rate"/>
    <tableColumn id="3" xr3:uid="{D8F779D7-C1D3-4D6E-AE28-F4F37BF0FD4C}" name="%Chance" dataDxfId="3" dataCellStyle="Percent">
      <calculatedColumnFormula>Table137891520[[#This Row],[Rate]]/SUM(Table137891520[Rate])</calculatedColumnFormula>
    </tableColumn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BD00E36D-44EA-4B4F-8D6C-1274E45F6098}" name="Table13789181924" displayName="Table13789181924" ref="E30:H33" totalsRowShown="0">
  <autoFilter ref="E30:H33" xr:uid="{BD00E36D-44EA-4B4F-8D6C-1274E45F6098}"/>
  <tableColumns count="4">
    <tableColumn id="1" xr3:uid="{BE923A95-75C9-4062-BE0B-A80844A43C74}" name="ItemID"/>
    <tableColumn id="2" xr3:uid="{8A2B068D-BA52-49A9-8B60-7C7AB68DE7AA}" name="Rate"/>
    <tableColumn id="4" xr3:uid="{96CED9DA-94ED-4108-8E34-6799C464E382}" name="Count"/>
    <tableColumn id="3" xr3:uid="{B90E081D-90F4-47E6-B8F8-1845ADE3AC33}" name="%Chance" dataDxfId="2" dataCellStyle="Percent">
      <calculatedColumnFormula>Table13789181924[[#This Row],[Rate]]/SUM(Table13789181924[Rate])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187E11EC-4D3E-4E0E-AA49-1937077C7112}" name="Table2022" displayName="Table2022" ref="E12:F13" totalsRowShown="0">
  <autoFilter ref="E12:F13" xr:uid="{187E11EC-4D3E-4E0E-AA49-1937077C7112}"/>
  <tableColumns count="2">
    <tableColumn id="1" xr3:uid="{4CABAC17-2E4B-4E33-9AC1-90A5FCBE3C20}" name="Item"/>
    <tableColumn id="2" xr3:uid="{DF9D616E-A3C3-4E9B-BBF9-7EE1B8F0F3B3}" name="Coun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1F048B6C-DE6A-4C11-B614-21795CD00EA7}" name="Table202223" displayName="Table202223" ref="E18:F20" totalsRowShown="0">
  <autoFilter ref="E18:F20" xr:uid="{1F048B6C-DE6A-4C11-B614-21795CD00EA7}"/>
  <tableColumns count="2">
    <tableColumn id="1" xr3:uid="{5417A90C-FF47-4FB6-965C-E941D93124C9}" name="Item"/>
    <tableColumn id="2" xr3:uid="{870AD8FC-9479-47A3-A333-4AF58CDB87E1}" name="Count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08B6843-66CB-49E9-9AE4-D34A26BF374A}" name="Table4" displayName="Table4" ref="D5:E12" totalsRowShown="0">
  <autoFilter ref="D5:E12" xr:uid="{708B6843-66CB-49E9-9AE4-D34A26BF374A}"/>
  <tableColumns count="2">
    <tableColumn id="1" xr3:uid="{39852490-B26C-4425-98C9-6963CD28703C}" name="ItemID"/>
    <tableColumn id="2" xr3:uid="{2EAF4B5B-2BB6-4FE7-9972-BAD5406BE8F4}" name="Descriptiopn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DD264DE-D047-45F6-A8AA-15A47977664C}" name="Table46" displayName="Table46" ref="H5:K11" totalsRowShown="0">
  <autoFilter ref="H5:K11" xr:uid="{5DD264DE-D047-45F6-A8AA-15A47977664C}"/>
  <tableColumns count="4">
    <tableColumn id="1" xr3:uid="{997C8B3F-F0E6-4E58-9D23-D135F012BA96}" name="TileID"/>
    <tableColumn id="2" xr3:uid="{C06A2FFF-D8A0-4374-BC0C-74CE8667732D}" name="Descriptiopn"/>
    <tableColumn id="3" xr3:uid="{E8433EC5-F402-420F-AA65-40C639574A0B}" name="Harvestable"/>
    <tableColumn id="4" xr3:uid="{B817F4D1-A0E6-4DF2-A947-290B386494B6}" name="Harvest Drop Table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76435C6-9928-463A-B5F7-69CD4F47CC99}" name="Table13789" displayName="Table13789" ref="E15:G18" totalsRowShown="0">
  <autoFilter ref="E15:G18" xr:uid="{176435C6-9928-463A-B5F7-69CD4F47CC99}"/>
  <tableColumns count="3">
    <tableColumn id="1" xr3:uid="{5FD88E56-EE50-4E96-AF7E-14BF06E4B5D5}" name="ItemID"/>
    <tableColumn id="2" xr3:uid="{45FE54DB-459E-467E-AEFD-A964A6E0ACBE}" name="Rate"/>
    <tableColumn id="3" xr3:uid="{F15086BD-3ABF-42E8-AD67-1A721BE8BDB3}" name="%Chance" dataDxfId="10" dataCellStyle="Percent">
      <calculatedColumnFormula>Table13789[[#This Row],[Rate]]/SUM(Table13789[Rate])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FD822368-43F7-4899-AFB0-F84B016F8825}" name="Table1378913" displayName="Table1378913" ref="E10:G12" totalsRowShown="0">
  <autoFilter ref="E10:G12" xr:uid="{FD822368-43F7-4899-AFB0-F84B016F8825}"/>
  <tableColumns count="3">
    <tableColumn id="1" xr3:uid="{B45D3A7A-5A1F-44F3-AEE5-F5F07020D270}" name="ItemID"/>
    <tableColumn id="2" xr3:uid="{8D0A6B32-E6FD-4FEB-BD6B-C5D482407A4D}" name="Rate"/>
    <tableColumn id="3" xr3:uid="{C0196799-3FEE-40C1-A925-239F70EFBC90}" name="%Chance" dataDxfId="9" dataCellStyle="Percent">
      <calculatedColumnFormula>Table1378913[[#This Row],[Rate]]/SUM(Table1378913[Rate])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CC44CAA6-0359-41CF-983E-278C8EE92B89}" name="Table137891314" displayName="Table137891314" ref="E5:H7" totalsRowShown="0">
  <autoFilter ref="E5:H7" xr:uid="{CC44CAA6-0359-41CF-983E-278C8EE92B89}"/>
  <tableColumns count="4">
    <tableColumn id="1" xr3:uid="{22D67FFD-FBB4-459B-A50A-FD89B7CA47EA}" name="ItemID"/>
    <tableColumn id="2" xr3:uid="{ABA1E863-6768-496A-992C-D3ACAA40AD3E}" name="Rate"/>
    <tableColumn id="6" xr3:uid="{21B42FB6-D1C6-45EA-99F9-B424D331BD57}" name="Count"/>
    <tableColumn id="3" xr3:uid="{5F1A8B4E-B55C-46A2-AA78-2705E90B792F}" name="%Chance" dataDxfId="8" dataCellStyle="Percent">
      <calculatedColumnFormula>Table137891314[[#This Row],[Rate]]/SUM(Table137891314[Rate])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5110325C-5187-4FDB-BA7F-BFBE8E131005}" name="Table1378915" displayName="Table1378915" ref="E36:G38" totalsRowShown="0">
  <autoFilter ref="E36:G38" xr:uid="{5110325C-5187-4FDB-BA7F-BFBE8E131005}"/>
  <sortState xmlns:xlrd2="http://schemas.microsoft.com/office/spreadsheetml/2017/richdata2" ref="E37:G38">
    <sortCondition ref="F36:F38"/>
  </sortState>
  <tableColumns count="3">
    <tableColumn id="1" xr3:uid="{36F17566-CFEC-4201-BC32-CDFBEE168785}" name="ItemID"/>
    <tableColumn id="2" xr3:uid="{7FAF1644-E0BB-494D-A054-1BEBE28A02F9}" name="Rate"/>
    <tableColumn id="3" xr3:uid="{5EBDFC1E-8AA4-45D3-B7A3-F1E8D0317C06}" name="%Chance" dataDxfId="7" dataCellStyle="Percent">
      <calculatedColumnFormula>Table1378915[[#This Row],[Rate]]/SUM(Table1378915[Rate])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3.xml"/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table" Target="../tables/table6.xml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Relationship Id="rId9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CD932-F33E-4B64-B729-8359FB37D1A0}">
  <dimension ref="D4:F20"/>
  <sheetViews>
    <sheetView workbookViewId="0">
      <selection activeCell="D16" sqref="D16"/>
    </sheetView>
  </sheetViews>
  <sheetFormatPr defaultRowHeight="15" x14ac:dyDescent="0.25"/>
  <cols>
    <col min="4" max="4" width="14" customWidth="1"/>
    <col min="5" max="6" width="13.85546875" customWidth="1"/>
    <col min="8" max="8" width="13.42578125" customWidth="1"/>
    <col min="9" max="9" width="13.7109375" customWidth="1"/>
    <col min="10" max="10" width="11" customWidth="1"/>
  </cols>
  <sheetData>
    <row r="4" spans="4:6" ht="26.25" x14ac:dyDescent="0.4">
      <c r="D4" s="2" t="s">
        <v>21</v>
      </c>
    </row>
    <row r="5" spans="4:6" x14ac:dyDescent="0.25">
      <c r="D5" s="1" t="s">
        <v>3</v>
      </c>
      <c r="E5" s="1" t="s">
        <v>21</v>
      </c>
    </row>
    <row r="6" spans="4:6" x14ac:dyDescent="0.25">
      <c r="D6" s="6" t="s">
        <v>0</v>
      </c>
      <c r="E6" t="s">
        <v>39</v>
      </c>
      <c r="F6" t="s">
        <v>2</v>
      </c>
    </row>
    <row r="7" spans="4:6" x14ac:dyDescent="0.25">
      <c r="E7" t="s">
        <v>5</v>
      </c>
      <c r="F7">
        <v>5</v>
      </c>
    </row>
    <row r="10" spans="4:6" ht="26.25" x14ac:dyDescent="0.4">
      <c r="D10" s="2" t="s">
        <v>22</v>
      </c>
    </row>
    <row r="11" spans="4:6" x14ac:dyDescent="0.25">
      <c r="D11" s="1" t="s">
        <v>3</v>
      </c>
      <c r="E11" s="1" t="s">
        <v>22</v>
      </c>
    </row>
    <row r="12" spans="4:6" x14ac:dyDescent="0.25">
      <c r="D12" s="6" t="s">
        <v>0</v>
      </c>
      <c r="E12" t="s">
        <v>39</v>
      </c>
      <c r="F12" t="s">
        <v>2</v>
      </c>
    </row>
    <row r="13" spans="4:6" x14ac:dyDescent="0.25">
      <c r="E13" t="s">
        <v>7</v>
      </c>
      <c r="F13">
        <v>5</v>
      </c>
    </row>
    <row r="16" spans="4:6" ht="26.25" x14ac:dyDescent="0.4">
      <c r="D16" s="2" t="s">
        <v>49</v>
      </c>
    </row>
    <row r="17" spans="4:6" x14ac:dyDescent="0.25">
      <c r="D17" s="1" t="s">
        <v>3</v>
      </c>
      <c r="E17" s="1" t="s">
        <v>49</v>
      </c>
    </row>
    <row r="18" spans="4:6" x14ac:dyDescent="0.25">
      <c r="D18" s="6" t="s">
        <v>0</v>
      </c>
      <c r="E18" t="s">
        <v>39</v>
      </c>
      <c r="F18" t="s">
        <v>2</v>
      </c>
    </row>
    <row r="19" spans="4:6" x14ac:dyDescent="0.25">
      <c r="E19" t="s">
        <v>50</v>
      </c>
      <c r="F19">
        <v>1</v>
      </c>
    </row>
    <row r="20" spans="4:6" x14ac:dyDescent="0.25">
      <c r="E20" t="s">
        <v>51</v>
      </c>
      <c r="F20">
        <v>10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EB0EF-3316-4CF7-BB73-CA3D5C3FEAE1}">
  <dimension ref="C4:K12"/>
  <sheetViews>
    <sheetView tabSelected="1" workbookViewId="0">
      <selection activeCell="I36" sqref="I36"/>
    </sheetView>
  </sheetViews>
  <sheetFormatPr defaultRowHeight="15" x14ac:dyDescent="0.25"/>
  <cols>
    <col min="3" max="3" width="12.42578125" customWidth="1"/>
    <col min="4" max="4" width="19.5703125" customWidth="1"/>
    <col min="5" max="5" width="43.85546875" customWidth="1"/>
    <col min="8" max="8" width="13.7109375" customWidth="1"/>
    <col min="9" max="9" width="58.85546875" customWidth="1"/>
    <col min="10" max="10" width="13.85546875" bestFit="1" customWidth="1"/>
    <col min="11" max="11" width="25.85546875" customWidth="1"/>
  </cols>
  <sheetData>
    <row r="4" spans="3:11" ht="26.25" x14ac:dyDescent="0.4">
      <c r="C4" s="2" t="s">
        <v>11</v>
      </c>
      <c r="G4" s="2" t="s">
        <v>13</v>
      </c>
    </row>
    <row r="5" spans="3:11" x14ac:dyDescent="0.25">
      <c r="D5" t="s">
        <v>1</v>
      </c>
      <c r="E5" t="s">
        <v>12</v>
      </c>
      <c r="H5" t="s">
        <v>15</v>
      </c>
      <c r="I5" t="s">
        <v>12</v>
      </c>
      <c r="J5" t="s">
        <v>19</v>
      </c>
      <c r="K5" t="s">
        <v>20</v>
      </c>
    </row>
    <row r="6" spans="3:11" x14ac:dyDescent="0.25">
      <c r="D6" t="s">
        <v>5</v>
      </c>
      <c r="E6" t="s">
        <v>14</v>
      </c>
      <c r="H6" t="s">
        <v>16</v>
      </c>
      <c r="I6" t="s">
        <v>17</v>
      </c>
      <c r="J6" t="s">
        <v>25</v>
      </c>
    </row>
    <row r="7" spans="3:11" x14ac:dyDescent="0.25">
      <c r="D7" t="s">
        <v>7</v>
      </c>
      <c r="E7" t="s">
        <v>14</v>
      </c>
      <c r="H7" t="s">
        <v>18</v>
      </c>
      <c r="I7" t="s">
        <v>30</v>
      </c>
      <c r="J7" t="s">
        <v>24</v>
      </c>
      <c r="K7" t="s">
        <v>18</v>
      </c>
    </row>
    <row r="8" spans="3:11" x14ac:dyDescent="0.25">
      <c r="D8" t="s">
        <v>32</v>
      </c>
      <c r="E8" t="s">
        <v>33</v>
      </c>
      <c r="H8" t="s">
        <v>27</v>
      </c>
      <c r="I8" t="s">
        <v>28</v>
      </c>
      <c r="J8" t="s">
        <v>26</v>
      </c>
    </row>
    <row r="9" spans="3:11" x14ac:dyDescent="0.25">
      <c r="D9" t="s">
        <v>41</v>
      </c>
      <c r="H9" t="s">
        <v>29</v>
      </c>
      <c r="I9" t="s">
        <v>31</v>
      </c>
      <c r="J9" t="s">
        <v>24</v>
      </c>
      <c r="K9" t="s">
        <v>29</v>
      </c>
    </row>
    <row r="10" spans="3:11" x14ac:dyDescent="0.25">
      <c r="D10" t="s">
        <v>42</v>
      </c>
      <c r="E10" t="s">
        <v>43</v>
      </c>
      <c r="H10" t="s">
        <v>34</v>
      </c>
      <c r="I10" t="s">
        <v>35</v>
      </c>
      <c r="J10" t="s">
        <v>24</v>
      </c>
      <c r="K10" t="s">
        <v>34</v>
      </c>
    </row>
    <row r="11" spans="3:11" x14ac:dyDescent="0.25">
      <c r="D11" t="s">
        <v>46</v>
      </c>
      <c r="E11" t="s">
        <v>47</v>
      </c>
      <c r="H11" t="s">
        <v>52</v>
      </c>
      <c r="I11" t="s">
        <v>54</v>
      </c>
      <c r="J11" t="s">
        <v>24</v>
      </c>
      <c r="K11" t="s">
        <v>52</v>
      </c>
    </row>
    <row r="12" spans="3:11" x14ac:dyDescent="0.25">
      <c r="D12" t="s">
        <v>56</v>
      </c>
    </row>
  </sheetData>
  <conditionalFormatting sqref="J6:J11">
    <cfRule type="containsText" dxfId="1" priority="1" operator="containsText" text="Y">
      <formula>NOT(ISERROR(SEARCH("Y",J6)))</formula>
    </cfRule>
    <cfRule type="containsText" dxfId="0" priority="2" operator="containsText" text="N">
      <formula>NOT(ISERROR(SEARCH("N",J6)))</formula>
    </cfRule>
  </conditionalFormatting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8C1E5-D251-4818-A177-3044F90F9570}">
  <dimension ref="B4:X52"/>
  <sheetViews>
    <sheetView topLeftCell="A11" workbookViewId="0">
      <selection activeCell="S38" sqref="S38"/>
    </sheetView>
  </sheetViews>
  <sheetFormatPr defaultRowHeight="15" x14ac:dyDescent="0.25"/>
  <cols>
    <col min="3" max="3" width="12.7109375" customWidth="1"/>
    <col min="4" max="4" width="20.85546875" customWidth="1"/>
    <col min="5" max="5" width="20.28515625" bestFit="1" customWidth="1"/>
    <col min="6" max="6" width="7.28515625" bestFit="1" customWidth="1"/>
    <col min="7" max="8" width="11.28515625" bestFit="1" customWidth="1"/>
    <col min="10" max="10" width="11.28515625" bestFit="1" customWidth="1"/>
    <col min="11" max="11" width="13.140625" customWidth="1"/>
    <col min="12" max="12" width="11.28515625" bestFit="1" customWidth="1"/>
    <col min="13" max="13" width="13.42578125" customWidth="1"/>
    <col min="14" max="14" width="9.140625" customWidth="1"/>
    <col min="16" max="16" width="18.28515625" customWidth="1"/>
    <col min="17" max="17" width="7.28515625" bestFit="1" customWidth="1"/>
    <col min="18" max="18" width="11.28515625" bestFit="1" customWidth="1"/>
    <col min="20" max="20" width="13.28515625" customWidth="1"/>
    <col min="21" max="22" width="15.28515625" customWidth="1"/>
    <col min="23" max="23" width="16.85546875" customWidth="1"/>
  </cols>
  <sheetData>
    <row r="4" spans="2:24" ht="26.25" x14ac:dyDescent="0.4">
      <c r="B4" s="3"/>
      <c r="C4" s="2"/>
      <c r="E4" s="2" t="s">
        <v>18</v>
      </c>
      <c r="F4" s="3"/>
      <c r="G4" s="3"/>
      <c r="O4" s="2"/>
    </row>
    <row r="5" spans="2:24" x14ac:dyDescent="0.25">
      <c r="C5" s="3"/>
      <c r="E5" t="s">
        <v>1</v>
      </c>
      <c r="F5" t="s">
        <v>4</v>
      </c>
      <c r="G5" t="s">
        <v>2</v>
      </c>
      <c r="H5" t="s">
        <v>6</v>
      </c>
      <c r="P5" s="3"/>
    </row>
    <row r="6" spans="2:24" x14ac:dyDescent="0.25">
      <c r="C6" s="3"/>
      <c r="E6" t="s">
        <v>36</v>
      </c>
      <c r="F6">
        <v>10</v>
      </c>
      <c r="G6">
        <v>1</v>
      </c>
      <c r="H6" s="5">
        <f>Table137891314[[#This Row],[Rate]]/SUM(Table137891314[Rate])</f>
        <v>0.7142857142857143</v>
      </c>
      <c r="N6" s="4"/>
      <c r="P6" s="3"/>
      <c r="X6" s="4"/>
    </row>
    <row r="7" spans="2:24" x14ac:dyDescent="0.25">
      <c r="E7" t="s">
        <v>7</v>
      </c>
      <c r="F7">
        <v>4</v>
      </c>
      <c r="G7">
        <v>1</v>
      </c>
      <c r="H7" s="5">
        <f>Table137891314[[#This Row],[Rate]]/SUM(Table137891314[Rate])</f>
        <v>0.2857142857142857</v>
      </c>
      <c r="N7" s="4"/>
      <c r="X7" s="4"/>
    </row>
    <row r="8" spans="2:24" x14ac:dyDescent="0.25">
      <c r="M8" s="5"/>
    </row>
    <row r="9" spans="2:24" ht="26.25" x14ac:dyDescent="0.4">
      <c r="E9" s="2" t="s">
        <v>29</v>
      </c>
      <c r="F9" s="3"/>
      <c r="G9" s="3"/>
      <c r="M9" s="5"/>
    </row>
    <row r="10" spans="2:24" x14ac:dyDescent="0.25">
      <c r="E10" t="s">
        <v>1</v>
      </c>
      <c r="F10" t="s">
        <v>4</v>
      </c>
      <c r="G10" t="s">
        <v>6</v>
      </c>
      <c r="M10" s="5"/>
    </row>
    <row r="11" spans="2:24" x14ac:dyDescent="0.25">
      <c r="E11" t="s">
        <v>32</v>
      </c>
      <c r="F11">
        <v>10</v>
      </c>
      <c r="G11" s="5">
        <f>Table1378913[[#This Row],[Rate]]/SUM(Table1378913[Rate])</f>
        <v>0.66666666666666663</v>
      </c>
    </row>
    <row r="12" spans="2:24" x14ac:dyDescent="0.25">
      <c r="E12" t="s">
        <v>8</v>
      </c>
      <c r="F12">
        <v>5</v>
      </c>
      <c r="G12" s="5">
        <f>Table1378913[[#This Row],[Rate]]/SUM(Table1378913[Rate])</f>
        <v>0.33333333333333331</v>
      </c>
    </row>
    <row r="14" spans="2:24" ht="26.25" x14ac:dyDescent="0.4">
      <c r="E14" s="2" t="s">
        <v>34</v>
      </c>
      <c r="F14" s="3"/>
      <c r="G14" s="3"/>
    </row>
    <row r="15" spans="2:24" x14ac:dyDescent="0.25">
      <c r="E15" t="s">
        <v>1</v>
      </c>
      <c r="F15" t="s">
        <v>4</v>
      </c>
      <c r="G15" t="s">
        <v>6</v>
      </c>
    </row>
    <row r="16" spans="2:24" x14ac:dyDescent="0.25">
      <c r="E16" t="s">
        <v>40</v>
      </c>
      <c r="F16">
        <v>3</v>
      </c>
      <c r="G16" s="5">
        <f>Table13789[[#This Row],[Rate]]/SUM(Table13789[Rate])</f>
        <v>0.16666666666666666</v>
      </c>
    </row>
    <row r="17" spans="5:23" x14ac:dyDescent="0.25">
      <c r="E17" t="s">
        <v>41</v>
      </c>
      <c r="F17">
        <v>9</v>
      </c>
      <c r="G17" s="5">
        <f>Table13789[[#This Row],[Rate]]/SUM(Table13789[Rate])</f>
        <v>0.5</v>
      </c>
    </row>
    <row r="18" spans="5:23" x14ac:dyDescent="0.25">
      <c r="E18" t="s">
        <v>7</v>
      </c>
      <c r="F18">
        <v>6</v>
      </c>
      <c r="G18" s="5">
        <f>Table13789[[#This Row],[Rate]]/SUM(Table13789[Rate])</f>
        <v>0.33333333333333331</v>
      </c>
    </row>
    <row r="19" spans="5:23" x14ac:dyDescent="0.25">
      <c r="W19" s="3"/>
    </row>
    <row r="20" spans="5:23" ht="26.25" x14ac:dyDescent="0.4">
      <c r="E20" s="2" t="s">
        <v>44</v>
      </c>
      <c r="F20" s="3"/>
      <c r="G20" s="3"/>
    </row>
    <row r="21" spans="5:23" x14ac:dyDescent="0.25">
      <c r="E21" t="s">
        <v>1</v>
      </c>
      <c r="F21" t="s">
        <v>4</v>
      </c>
      <c r="G21" t="s">
        <v>6</v>
      </c>
      <c r="W21" s="4"/>
    </row>
    <row r="22" spans="5:23" x14ac:dyDescent="0.25">
      <c r="E22" t="s">
        <v>45</v>
      </c>
      <c r="F22">
        <v>1</v>
      </c>
      <c r="G22" s="5">
        <f>Table1378918[[#This Row],[Rate]]/SUM(Table1378918[Rate])</f>
        <v>1</v>
      </c>
      <c r="W22" s="4"/>
    </row>
    <row r="24" spans="5:23" ht="26.25" x14ac:dyDescent="0.4">
      <c r="E24" s="2" t="s">
        <v>48</v>
      </c>
      <c r="F24" s="3"/>
      <c r="G24" s="3"/>
      <c r="U24" s="2"/>
      <c r="V24" s="3"/>
    </row>
    <row r="25" spans="5:23" x14ac:dyDescent="0.25">
      <c r="E25" t="s">
        <v>1</v>
      </c>
      <c r="F25" t="s">
        <v>4</v>
      </c>
      <c r="G25" t="s">
        <v>6</v>
      </c>
    </row>
    <row r="26" spans="5:23" x14ac:dyDescent="0.25">
      <c r="E26" t="s">
        <v>46</v>
      </c>
      <c r="F26">
        <v>1</v>
      </c>
      <c r="G26" s="5">
        <f>Table137891819[[#This Row],[Rate]]/SUM(Table137891819[Rate])</f>
        <v>9.0909090909090912E-2</v>
      </c>
    </row>
    <row r="27" spans="5:23" x14ac:dyDescent="0.25">
      <c r="E27" t="s">
        <v>48</v>
      </c>
      <c r="F27">
        <v>10</v>
      </c>
      <c r="G27" s="5">
        <f>Table137891819[[#This Row],[Rate]]/SUM(Table137891819[Rate])</f>
        <v>0.90909090909090906</v>
      </c>
    </row>
    <row r="29" spans="5:23" ht="26.25" x14ac:dyDescent="0.4">
      <c r="E29" s="2" t="s">
        <v>52</v>
      </c>
      <c r="F29" s="3"/>
      <c r="G29" s="3"/>
    </row>
    <row r="30" spans="5:23" x14ac:dyDescent="0.25">
      <c r="E30" t="s">
        <v>1</v>
      </c>
      <c r="F30" t="s">
        <v>4</v>
      </c>
      <c r="G30" t="s">
        <v>2</v>
      </c>
      <c r="H30" t="s">
        <v>6</v>
      </c>
    </row>
    <row r="31" spans="5:23" x14ac:dyDescent="0.25">
      <c r="E31" t="s">
        <v>56</v>
      </c>
      <c r="F31">
        <v>0.1</v>
      </c>
      <c r="G31">
        <v>1</v>
      </c>
      <c r="H31" s="4">
        <f>Table13789181924[[#This Row],[Rate]]/SUM(Table13789181924[Rate])</f>
        <v>2.4937655860349127E-3</v>
      </c>
    </row>
    <row r="32" spans="5:23" x14ac:dyDescent="0.25">
      <c r="E32" t="s">
        <v>8</v>
      </c>
      <c r="F32">
        <v>20</v>
      </c>
      <c r="G32">
        <v>20</v>
      </c>
      <c r="H32" s="5">
        <f>Table13789181924[[#This Row],[Rate]]/SUM(Table13789181924[Rate])</f>
        <v>0.49875311720698251</v>
      </c>
    </row>
    <row r="33" spans="5:8" x14ac:dyDescent="0.25">
      <c r="E33" t="s">
        <v>50</v>
      </c>
      <c r="F33">
        <v>20</v>
      </c>
      <c r="G33">
        <v>1</v>
      </c>
      <c r="H33" s="5">
        <f>Table13789181924[[#This Row],[Rate]]/SUM(Table13789181924[Rate])</f>
        <v>0.49875311720698251</v>
      </c>
    </row>
    <row r="35" spans="5:8" ht="26.25" x14ac:dyDescent="0.4">
      <c r="E35" s="2" t="s">
        <v>22</v>
      </c>
      <c r="F35" s="3"/>
      <c r="G35" s="3"/>
    </row>
    <row r="36" spans="5:8" x14ac:dyDescent="0.25">
      <c r="E36" t="s">
        <v>1</v>
      </c>
      <c r="F36" t="s">
        <v>4</v>
      </c>
      <c r="G36" t="s">
        <v>6</v>
      </c>
    </row>
    <row r="37" spans="5:8" x14ac:dyDescent="0.25">
      <c r="E37" t="s">
        <v>38</v>
      </c>
      <c r="F37">
        <v>1</v>
      </c>
      <c r="G37" s="4">
        <f>Table1378915[[#This Row],[Rate]]/SUM(Table1378915[Rate])</f>
        <v>0.16666666666666666</v>
      </c>
    </row>
    <row r="38" spans="5:8" x14ac:dyDescent="0.25">
      <c r="E38" t="s">
        <v>42</v>
      </c>
      <c r="F38">
        <v>5</v>
      </c>
      <c r="G38" s="5">
        <f>Table1378915[[#This Row],[Rate]]/SUM(Table1378915[Rate])</f>
        <v>0.83333333333333337</v>
      </c>
    </row>
    <row r="40" spans="5:8" ht="26.25" x14ac:dyDescent="0.4">
      <c r="E40" s="2" t="s">
        <v>21</v>
      </c>
      <c r="F40" s="3"/>
      <c r="G40" s="3"/>
    </row>
    <row r="41" spans="5:8" x14ac:dyDescent="0.25">
      <c r="E41" t="s">
        <v>1</v>
      </c>
      <c r="F41" t="s">
        <v>4</v>
      </c>
      <c r="G41" t="s">
        <v>6</v>
      </c>
    </row>
    <row r="42" spans="5:8" x14ac:dyDescent="0.25">
      <c r="E42" t="s">
        <v>10</v>
      </c>
      <c r="F42">
        <v>12</v>
      </c>
      <c r="G42" s="5">
        <f>Table137891516[[#This Row],[Rate]]/SUM(Table137891516[Rate])</f>
        <v>0.22018348623853212</v>
      </c>
    </row>
    <row r="43" spans="5:8" x14ac:dyDescent="0.25">
      <c r="E43" t="s">
        <v>9</v>
      </c>
      <c r="F43">
        <v>25</v>
      </c>
      <c r="G43" s="5">
        <f>Table137891516[[#This Row],[Rate]]/SUM(Table137891516[Rate])</f>
        <v>0.45871559633027525</v>
      </c>
    </row>
    <row r="44" spans="5:8" x14ac:dyDescent="0.25">
      <c r="E44" t="s">
        <v>55</v>
      </c>
      <c r="F44">
        <v>8</v>
      </c>
      <c r="G44" s="5">
        <f>Table137891516[[#This Row],[Rate]]/SUM(Table137891516[Rate])</f>
        <v>0.14678899082568808</v>
      </c>
    </row>
    <row r="45" spans="5:8" x14ac:dyDescent="0.25">
      <c r="E45" t="s">
        <v>37</v>
      </c>
      <c r="F45">
        <v>3</v>
      </c>
      <c r="G45" s="5">
        <f>Table137891516[[#This Row],[Rate]]/SUM(Table137891516[Rate])</f>
        <v>5.5045871559633031E-2</v>
      </c>
    </row>
    <row r="46" spans="5:8" x14ac:dyDescent="0.25">
      <c r="E46" t="s">
        <v>23</v>
      </c>
      <c r="F46">
        <v>3</v>
      </c>
      <c r="G46" s="5">
        <f>Table137891516[[#This Row],[Rate]]/SUM(Table137891516[Rate])</f>
        <v>5.5045871559633031E-2</v>
      </c>
    </row>
    <row r="47" spans="5:8" x14ac:dyDescent="0.25">
      <c r="E47" t="s">
        <v>38</v>
      </c>
      <c r="F47">
        <v>3</v>
      </c>
      <c r="G47" s="5">
        <f>Table137891516[[#This Row],[Rate]]/SUM(Table137891516[Rate])</f>
        <v>5.5045871559633031E-2</v>
      </c>
    </row>
    <row r="48" spans="5:8" x14ac:dyDescent="0.25">
      <c r="E48" t="s">
        <v>8</v>
      </c>
      <c r="F48">
        <v>0.5</v>
      </c>
      <c r="G48" s="5">
        <f>Table137891516[[#This Row],[Rate]]/SUM(Table137891516[Rate])</f>
        <v>9.1743119266055051E-3</v>
      </c>
    </row>
    <row r="50" spans="5:7" ht="26.25" x14ac:dyDescent="0.4">
      <c r="E50" s="2" t="s">
        <v>49</v>
      </c>
      <c r="F50" s="3"/>
      <c r="G50" s="3"/>
    </row>
    <row r="51" spans="5:7" x14ac:dyDescent="0.25">
      <c r="E51" t="s">
        <v>1</v>
      </c>
      <c r="F51" t="s">
        <v>4</v>
      </c>
      <c r="G51" t="s">
        <v>6</v>
      </c>
    </row>
    <row r="52" spans="5:7" x14ac:dyDescent="0.25">
      <c r="E52" t="s">
        <v>53</v>
      </c>
      <c r="F52">
        <v>1</v>
      </c>
      <c r="G52" s="5">
        <f>Table137891520[[#This Row],[Rate]]/SUM(Table137891520[Rate])</f>
        <v>1</v>
      </c>
    </row>
  </sheetData>
  <pageMargins left="0.7" right="0.7" top="0.75" bottom="0.75" header="0.3" footer="0.3"/>
  <tableParts count="9">
    <tablePart r:id="rId1"/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Packs</vt:lpstr>
      <vt:lpstr>Items and Tiles</vt:lpstr>
      <vt:lpstr>Drop 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Rothweiler</dc:creator>
  <cp:lastModifiedBy>Ryan Rothweiler</cp:lastModifiedBy>
  <dcterms:created xsi:type="dcterms:W3CDTF">2015-06-05T18:17:20Z</dcterms:created>
  <dcterms:modified xsi:type="dcterms:W3CDTF">2025-02-04T22:31:26Z</dcterms:modified>
</cp:coreProperties>
</file>